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6225"/>
  </bookViews>
  <sheets>
    <sheet name="МЦМ-108" sheetId="1" r:id="rId1"/>
  </sheets>
  <definedNames>
    <definedName name="wrn.Напечатать._.все." hidden="1">{#N/A,#N/A,FALSE,"График Уч Процесса";#N/A,#N/A,FALSE,"План уч процесса"}</definedName>
    <definedName name="Бухгалтер" hidden="1">{#N/A,#N/A,FALSE,"График Уч Процесса";#N/A,#N/A,FALSE,"План уч процесса"}</definedName>
    <definedName name="Бухгалтер_11" hidden="1">{#N/A,#N/A,FALSE,"График Уч Процесса";#N/A,#N/A,FALSE,"План уч процесса"}</definedName>
  </definedNames>
  <calcPr calcId="145621"/>
</workbook>
</file>

<file path=xl/calcChain.xml><?xml version="1.0" encoding="utf-8"?>
<calcChain xmlns="http://schemas.openxmlformats.org/spreadsheetml/2006/main">
  <c r="W80" i="1" l="1"/>
  <c r="W82" i="1"/>
  <c r="W83" i="1"/>
  <c r="W84" i="1"/>
  <c r="W85" i="1"/>
  <c r="R81" i="1"/>
  <c r="S81" i="1"/>
  <c r="T81" i="1"/>
  <c r="U81" i="1"/>
  <c r="V81" i="1"/>
  <c r="U96" i="1"/>
  <c r="R96" i="1"/>
  <c r="Q96" i="1"/>
  <c r="S96" i="1"/>
  <c r="W31" i="1"/>
  <c r="J30" i="1"/>
  <c r="L32" i="1"/>
  <c r="J32" i="1" s="1"/>
  <c r="L27" i="1"/>
  <c r="J27" i="1" s="1"/>
  <c r="L26" i="1"/>
  <c r="J26" i="1" s="1"/>
  <c r="L16" i="1"/>
  <c r="J16" i="1" s="1"/>
  <c r="W102" i="1" l="1"/>
  <c r="J102" i="1"/>
  <c r="W101" i="1"/>
  <c r="J101" i="1"/>
  <c r="W100" i="1"/>
  <c r="J100" i="1"/>
  <c r="W99" i="1"/>
  <c r="J99" i="1"/>
  <c r="W98" i="1"/>
  <c r="J98" i="1"/>
  <c r="T97" i="1"/>
  <c r="V96" i="1"/>
  <c r="T96" i="1"/>
  <c r="L96" i="1" s="1"/>
  <c r="V95" i="1"/>
  <c r="V94" i="1" s="1"/>
  <c r="U95" i="1"/>
  <c r="T95" i="1"/>
  <c r="T94" i="1" s="1"/>
  <c r="S94" i="1"/>
  <c r="R94" i="1"/>
  <c r="Q94" i="1"/>
  <c r="W91" i="1"/>
  <c r="L91" i="1"/>
  <c r="W90" i="1"/>
  <c r="L90" i="1"/>
  <c r="W89" i="1"/>
  <c r="L89" i="1"/>
  <c r="W88" i="1"/>
  <c r="L88" i="1"/>
  <c r="V87" i="1"/>
  <c r="U87" i="1"/>
  <c r="T87" i="1"/>
  <c r="S87" i="1"/>
  <c r="R87" i="1"/>
  <c r="Q87" i="1"/>
  <c r="P87" i="1"/>
  <c r="O87" i="1"/>
  <c r="N87" i="1"/>
  <c r="M87" i="1"/>
  <c r="G84" i="1"/>
  <c r="G83" i="1"/>
  <c r="G82" i="1"/>
  <c r="Q81" i="1"/>
  <c r="W81" i="1" s="1"/>
  <c r="P81" i="1"/>
  <c r="O81" i="1"/>
  <c r="N81" i="1"/>
  <c r="M81" i="1"/>
  <c r="L81" i="1"/>
  <c r="K81" i="1"/>
  <c r="J81" i="1"/>
  <c r="I81" i="1"/>
  <c r="H81" i="1"/>
  <c r="W79" i="1"/>
  <c r="L79" i="1"/>
  <c r="W78" i="1"/>
  <c r="L78" i="1"/>
  <c r="K78" i="1" s="1"/>
  <c r="W77" i="1"/>
  <c r="L77" i="1"/>
  <c r="K77" i="1" s="1"/>
  <c r="W76" i="1"/>
  <c r="L76" i="1"/>
  <c r="K76" i="1" s="1"/>
  <c r="W75" i="1"/>
  <c r="L75" i="1"/>
  <c r="K75" i="1" s="1"/>
  <c r="W74" i="1"/>
  <c r="L74" i="1"/>
  <c r="K74" i="1" s="1"/>
  <c r="V73" i="1"/>
  <c r="U73" i="1"/>
  <c r="T73" i="1"/>
  <c r="S73" i="1"/>
  <c r="R73" i="1"/>
  <c r="Q73" i="1"/>
  <c r="P73" i="1"/>
  <c r="O73" i="1"/>
  <c r="N73" i="1"/>
  <c r="M73" i="1"/>
  <c r="W71" i="1"/>
  <c r="L71" i="1"/>
  <c r="W70" i="1"/>
  <c r="L70" i="1"/>
  <c r="W69" i="1"/>
  <c r="L69" i="1"/>
  <c r="K69" i="1" s="1"/>
  <c r="W68" i="1"/>
  <c r="L68" i="1"/>
  <c r="K68" i="1" s="1"/>
  <c r="W67" i="1"/>
  <c r="L67" i="1"/>
  <c r="K67" i="1" s="1"/>
  <c r="V66" i="1"/>
  <c r="U66" i="1"/>
  <c r="T66" i="1"/>
  <c r="S66" i="1"/>
  <c r="R66" i="1"/>
  <c r="Q66" i="1"/>
  <c r="P66" i="1"/>
  <c r="O66" i="1"/>
  <c r="N66" i="1"/>
  <c r="M66" i="1"/>
  <c r="W64" i="1"/>
  <c r="L64" i="1"/>
  <c r="W63" i="1"/>
  <c r="L63" i="1"/>
  <c r="W62" i="1"/>
  <c r="L62" i="1"/>
  <c r="K62" i="1" s="1"/>
  <c r="W61" i="1"/>
  <c r="L61" i="1"/>
  <c r="K61" i="1" s="1"/>
  <c r="W60" i="1"/>
  <c r="L60" i="1"/>
  <c r="K60" i="1" s="1"/>
  <c r="W59" i="1"/>
  <c r="L59" i="1"/>
  <c r="V58" i="1"/>
  <c r="U58" i="1"/>
  <c r="T58" i="1"/>
  <c r="S58" i="1"/>
  <c r="R58" i="1"/>
  <c r="Q58" i="1"/>
  <c r="P58" i="1"/>
  <c r="O58" i="1"/>
  <c r="N58" i="1"/>
  <c r="M58" i="1"/>
  <c r="W56" i="1"/>
  <c r="L56" i="1"/>
  <c r="W55" i="1"/>
  <c r="L55" i="1"/>
  <c r="W54" i="1"/>
  <c r="L54" i="1"/>
  <c r="J54" i="1" s="1"/>
  <c r="W53" i="1"/>
  <c r="L53" i="1"/>
  <c r="W52" i="1"/>
  <c r="L52" i="1"/>
  <c r="K52" i="1" s="1"/>
  <c r="W51" i="1"/>
  <c r="L51" i="1"/>
  <c r="K51" i="1" s="1"/>
  <c r="V50" i="1"/>
  <c r="V48" i="1" s="1"/>
  <c r="U50" i="1"/>
  <c r="U48" i="1" s="1"/>
  <c r="T50" i="1"/>
  <c r="T48" i="1" s="1"/>
  <c r="S50" i="1"/>
  <c r="S48" i="1" s="1"/>
  <c r="R50" i="1"/>
  <c r="R48" i="1" s="1"/>
  <c r="Q50" i="1"/>
  <c r="P50" i="1"/>
  <c r="P48" i="1" s="1"/>
  <c r="O50" i="1"/>
  <c r="O48" i="1" s="1"/>
  <c r="N50" i="1"/>
  <c r="N48" i="1" s="1"/>
  <c r="M50" i="1"/>
  <c r="M48" i="1" s="1"/>
  <c r="K50" i="1"/>
  <c r="K48" i="1" s="1"/>
  <c r="V49" i="1"/>
  <c r="U49" i="1"/>
  <c r="T49" i="1"/>
  <c r="S49" i="1"/>
  <c r="R49" i="1"/>
  <c r="Q49" i="1"/>
  <c r="P49" i="1"/>
  <c r="O49" i="1"/>
  <c r="N49" i="1"/>
  <c r="M49" i="1"/>
  <c r="L46" i="1"/>
  <c r="J46" i="1" s="1"/>
  <c r="L45" i="1"/>
  <c r="L44" i="1"/>
  <c r="J44" i="1" s="1"/>
  <c r="W43" i="1"/>
  <c r="L43" i="1"/>
  <c r="K43" i="1" s="1"/>
  <c r="J43" i="1" s="1"/>
  <c r="W42" i="1"/>
  <c r="L42" i="1"/>
  <c r="K42" i="1" s="1"/>
  <c r="J42" i="1" s="1"/>
  <c r="W41" i="1"/>
  <c r="L41" i="1"/>
  <c r="K41" i="1" s="1"/>
  <c r="J41" i="1" s="1"/>
  <c r="W40" i="1"/>
  <c r="L40" i="1"/>
  <c r="K40" i="1" s="1"/>
  <c r="J40" i="1" s="1"/>
  <c r="W39" i="1"/>
  <c r="L39" i="1"/>
  <c r="K39" i="1" s="1"/>
  <c r="J39" i="1" s="1"/>
  <c r="W38" i="1"/>
  <c r="L38" i="1"/>
  <c r="K38" i="1" s="1"/>
  <c r="V37" i="1"/>
  <c r="U37" i="1"/>
  <c r="T37" i="1"/>
  <c r="S37" i="1"/>
  <c r="R37" i="1"/>
  <c r="Q37" i="1"/>
  <c r="P37" i="1"/>
  <c r="O37" i="1"/>
  <c r="N37" i="1"/>
  <c r="M37" i="1"/>
  <c r="K37" i="1"/>
  <c r="V36" i="1"/>
  <c r="U36" i="1"/>
  <c r="T36" i="1"/>
  <c r="S36" i="1"/>
  <c r="R36" i="1"/>
  <c r="Q36" i="1"/>
  <c r="P36" i="1"/>
  <c r="O36" i="1"/>
  <c r="N36" i="1"/>
  <c r="M36" i="1"/>
  <c r="W34" i="1"/>
  <c r="L34" i="1"/>
  <c r="W33" i="1"/>
  <c r="L33" i="1"/>
  <c r="V30" i="1"/>
  <c r="U30" i="1"/>
  <c r="T30" i="1"/>
  <c r="S30" i="1"/>
  <c r="R30" i="1"/>
  <c r="Q30" i="1"/>
  <c r="P30" i="1"/>
  <c r="O30" i="1"/>
  <c r="N30" i="1"/>
  <c r="M30" i="1"/>
  <c r="K30" i="1"/>
  <c r="L28" i="1"/>
  <c r="J28" i="1" s="1"/>
  <c r="L25" i="1"/>
  <c r="J25" i="1" s="1"/>
  <c r="L24" i="1"/>
  <c r="J24" i="1" s="1"/>
  <c r="K23" i="1"/>
  <c r="K15" i="1" s="1"/>
  <c r="K14" i="1" s="1"/>
  <c r="L23" i="1"/>
  <c r="J23" i="1" s="1"/>
  <c r="L22" i="1"/>
  <c r="J22" i="1" s="1"/>
  <c r="L21" i="1"/>
  <c r="J21" i="1" s="1"/>
  <c r="L20" i="1"/>
  <c r="J20" i="1" s="1"/>
  <c r="L19" i="1"/>
  <c r="J19" i="1" s="1"/>
  <c r="L18" i="1"/>
  <c r="J18" i="1" s="1"/>
  <c r="L17" i="1"/>
  <c r="J17" i="1" s="1"/>
  <c r="V15" i="1"/>
  <c r="V14" i="1" s="1"/>
  <c r="U15" i="1"/>
  <c r="U14" i="1" s="1"/>
  <c r="T15" i="1"/>
  <c r="T14" i="1" s="1"/>
  <c r="S15" i="1"/>
  <c r="S14" i="1" s="1"/>
  <c r="R15" i="1"/>
  <c r="R14" i="1" s="1"/>
  <c r="Q15" i="1"/>
  <c r="Q14" i="1" s="1"/>
  <c r="P15" i="1"/>
  <c r="P14" i="1" s="1"/>
  <c r="O15" i="1"/>
  <c r="O14" i="1" s="1"/>
  <c r="N15" i="1"/>
  <c r="N14" i="1" s="1"/>
  <c r="M15" i="1"/>
  <c r="M14" i="1" s="1"/>
  <c r="M29" i="1" l="1"/>
  <c r="J94" i="1"/>
  <c r="J33" i="1"/>
  <c r="S86" i="1"/>
  <c r="L66" i="1"/>
  <c r="W37" i="1"/>
  <c r="L36" i="1"/>
  <c r="O47" i="1"/>
  <c r="O35" i="1" s="1"/>
  <c r="O29" i="1" s="1"/>
  <c r="S47" i="1"/>
  <c r="S35" i="1" s="1"/>
  <c r="S29" i="1" s="1"/>
  <c r="K66" i="1"/>
  <c r="J38" i="1"/>
  <c r="J36" i="1" s="1"/>
  <c r="K36" i="1"/>
  <c r="P86" i="1"/>
  <c r="T86" i="1"/>
  <c r="L49" i="1"/>
  <c r="T47" i="1"/>
  <c r="T35" i="1" s="1"/>
  <c r="T29" i="1" s="1"/>
  <c r="W50" i="1"/>
  <c r="J15" i="1"/>
  <c r="J14" i="1" s="1"/>
  <c r="J69" i="1"/>
  <c r="K49" i="1"/>
  <c r="J68" i="1"/>
  <c r="J67" i="1"/>
  <c r="N86" i="1"/>
  <c r="R86" i="1"/>
  <c r="V86" i="1"/>
  <c r="Q48" i="1"/>
  <c r="W48" i="1" s="1"/>
  <c r="M47" i="1"/>
  <c r="M35" i="1" s="1"/>
  <c r="U47" i="1"/>
  <c r="U35" i="1" s="1"/>
  <c r="U29" i="1" s="1"/>
  <c r="K73" i="1"/>
  <c r="J52" i="1"/>
  <c r="N47" i="1"/>
  <c r="N35" i="1" s="1"/>
  <c r="N29" i="1" s="1"/>
  <c r="R47" i="1"/>
  <c r="R35" i="1" s="1"/>
  <c r="R29" i="1" s="1"/>
  <c r="V47" i="1"/>
  <c r="V35" i="1" s="1"/>
  <c r="V29" i="1" s="1"/>
  <c r="V93" i="1" s="1"/>
  <c r="J61" i="1"/>
  <c r="P47" i="1"/>
  <c r="P35" i="1" s="1"/>
  <c r="P29" i="1" s="1"/>
  <c r="W49" i="1"/>
  <c r="K59" i="1"/>
  <c r="K58" i="1" s="1"/>
  <c r="J60" i="1"/>
  <c r="W66" i="1"/>
  <c r="W73" i="1"/>
  <c r="J34" i="1"/>
  <c r="W58" i="1"/>
  <c r="Q47" i="1"/>
  <c r="J62" i="1"/>
  <c r="J76" i="1"/>
  <c r="F82" i="1"/>
  <c r="F81" i="1" s="1"/>
  <c r="G81" i="1"/>
  <c r="O86" i="1"/>
  <c r="L30" i="1"/>
  <c r="J75" i="1"/>
  <c r="J88" i="1"/>
  <c r="L87" i="1"/>
  <c r="W96" i="1"/>
  <c r="W30" i="1"/>
  <c r="W36" i="1"/>
  <c r="J45" i="1"/>
  <c r="J37" i="1" s="1"/>
  <c r="L37" i="1"/>
  <c r="J51" i="1"/>
  <c r="J74" i="1"/>
  <c r="J78" i="1"/>
  <c r="J53" i="1"/>
  <c r="J50" i="1" s="1"/>
  <c r="J48" i="1" s="1"/>
  <c r="L50" i="1"/>
  <c r="L48" i="1" s="1"/>
  <c r="J77" i="1"/>
  <c r="M86" i="1"/>
  <c r="W87" i="1"/>
  <c r="Q86" i="1"/>
  <c r="U86" i="1"/>
  <c r="K89" i="1"/>
  <c r="K87" i="1" s="1"/>
  <c r="K86" i="1" s="1"/>
  <c r="U94" i="1"/>
  <c r="W95" i="1"/>
  <c r="L95" i="1"/>
  <c r="L97" i="1"/>
  <c r="W97" i="1"/>
  <c r="L15" i="1"/>
  <c r="L14" i="1" s="1"/>
  <c r="L58" i="1"/>
  <c r="L73" i="1"/>
  <c r="L29" i="1" l="1"/>
  <c r="P93" i="1"/>
  <c r="J49" i="1"/>
  <c r="S93" i="1"/>
  <c r="T93" i="1"/>
  <c r="J66" i="1"/>
  <c r="K47" i="1"/>
  <c r="K35" i="1" s="1"/>
  <c r="K29" i="1" s="1"/>
  <c r="K93" i="1" s="1"/>
  <c r="N93" i="1"/>
  <c r="W47" i="1"/>
  <c r="R93" i="1"/>
  <c r="L47" i="1"/>
  <c r="L35" i="1" s="1"/>
  <c r="M93" i="1"/>
  <c r="E82" i="1"/>
  <c r="E81" i="1" s="1"/>
  <c r="J59" i="1"/>
  <c r="J58" i="1" s="1"/>
  <c r="U93" i="1"/>
  <c r="Q35" i="1"/>
  <c r="W94" i="1"/>
  <c r="J73" i="1"/>
  <c r="K94" i="1"/>
  <c r="L86" i="1" s="1"/>
  <c r="J89" i="1"/>
  <c r="J87" i="1" s="1"/>
  <c r="L94" i="1"/>
  <c r="O93" i="1"/>
  <c r="W86" i="1"/>
  <c r="W35" i="1" l="1"/>
  <c r="Q29" i="1"/>
  <c r="J47" i="1"/>
  <c r="J35" i="1" s="1"/>
  <c r="J29" i="1" s="1"/>
  <c r="W29" i="1"/>
  <c r="J86" i="1"/>
  <c r="L93" i="1"/>
  <c r="J93" i="1" l="1"/>
  <c r="Q93" i="1"/>
  <c r="W93" i="1" l="1"/>
</calcChain>
</file>

<file path=xl/sharedStrings.xml><?xml version="1.0" encoding="utf-8"?>
<sst xmlns="http://schemas.openxmlformats.org/spreadsheetml/2006/main" count="255" uniqueCount="211">
  <si>
    <r>
      <t xml:space="preserve">Рабочий план учебного процесса </t>
    </r>
    <r>
      <rPr>
        <b/>
        <sz val="14"/>
        <color indexed="8"/>
        <rFont val="Times New Roman"/>
        <family val="1"/>
        <charset val="204"/>
      </rPr>
      <t xml:space="preserve"> </t>
    </r>
  </si>
  <si>
    <t>Государственного автономного профессионального образовательного учреждения</t>
  </si>
  <si>
    <t>Свердловской области «Верхнепышминского механико-технологического техникума «Юность»</t>
  </si>
  <si>
    <t xml:space="preserve">Настоящий учебный план составлен на основе ФГОС СПО (подготовка специалистов среднего звена) и базисного учебного плана (БУП) по специальности </t>
  </si>
  <si>
    <t xml:space="preserve">22.02.02 "Металлургия цветных металлов" </t>
  </si>
  <si>
    <t xml:space="preserve">Квалификация:  техник   </t>
  </si>
  <si>
    <t xml:space="preserve">Форма обучения – очная </t>
  </si>
  <si>
    <t>Нормативный срок обучения  -  3 года 10 месяцев</t>
  </si>
  <si>
    <t>Индекс</t>
  </si>
  <si>
    <t>Наименование учебных циклов, разделов, дисциплин, профессиональных модулей, междисциплинарных курсов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</si>
  <si>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</si>
  <si>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</si>
  <si>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</si>
  <si>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1 курс (лето)</t>
  </si>
  <si>
    <t>Экзамен</t>
  </si>
  <si>
    <t>Диффер. зачет</t>
  </si>
  <si>
    <t>Зачет</t>
  </si>
  <si>
    <t>Курсовая работа</t>
  </si>
  <si>
    <t>Индивидуальный проект</t>
  </si>
  <si>
    <t>Др. виды аттестации</t>
  </si>
  <si>
    <t>максимальная учебная нагрузка</t>
  </si>
  <si>
    <t>самостоятельная учебная нагрузка, ч</t>
  </si>
  <si>
    <t>обязательная учебная нагрузка</t>
  </si>
  <si>
    <t>I курс</t>
  </si>
  <si>
    <t>II курс</t>
  </si>
  <si>
    <t>III курс</t>
  </si>
  <si>
    <t>IV курс</t>
  </si>
  <si>
    <t>всего занятий</t>
  </si>
  <si>
    <t>лабораторных и практ.занятий</t>
  </si>
  <si>
    <t xml:space="preserve">курсовых работ (проектов) </t>
  </si>
  <si>
    <t>1 сем.</t>
  </si>
  <si>
    <t>2 сем.</t>
  </si>
  <si>
    <t>3 сем.</t>
  </si>
  <si>
    <t>4 сем.</t>
  </si>
  <si>
    <t>5 сем.</t>
  </si>
  <si>
    <t>6 сем.</t>
  </si>
  <si>
    <t xml:space="preserve">7 сем.  </t>
  </si>
  <si>
    <t xml:space="preserve">8 сем.    </t>
  </si>
  <si>
    <t>Математика</t>
  </si>
  <si>
    <t>17 нед.</t>
  </si>
  <si>
    <t>24 нед.</t>
  </si>
  <si>
    <t>Физика</t>
  </si>
  <si>
    <t>9</t>
  </si>
  <si>
    <t>11</t>
  </si>
  <si>
    <t>13</t>
  </si>
  <si>
    <t>15</t>
  </si>
  <si>
    <t>17</t>
  </si>
  <si>
    <t>19</t>
  </si>
  <si>
    <t>О.00</t>
  </si>
  <si>
    <t>Общеобразовательный учебный цикл</t>
  </si>
  <si>
    <t>ОУП</t>
  </si>
  <si>
    <t>Обязательные учебные предметы</t>
  </si>
  <si>
    <t>2 курс (лето)</t>
  </si>
  <si>
    <t>ОУП.01</t>
  </si>
  <si>
    <t>Русский язык</t>
  </si>
  <si>
    <t>ОУП.02</t>
  </si>
  <si>
    <t>Литература</t>
  </si>
  <si>
    <t>МДК.02.02</t>
  </si>
  <si>
    <t>Механическое и транспортное оборудование металлургических производств</t>
  </si>
  <si>
    <t>ОУП.03</t>
  </si>
  <si>
    <t>Иностранный язык</t>
  </si>
  <si>
    <t>ВМДК.06.01</t>
  </si>
  <si>
    <t>Технология производства металлических порошков (по типам производств)</t>
  </si>
  <si>
    <t>ОУП.05</t>
  </si>
  <si>
    <t>История</t>
  </si>
  <si>
    <t>ОУП.06</t>
  </si>
  <si>
    <t>Физическая культура</t>
  </si>
  <si>
    <t>3 курс (зима)</t>
  </si>
  <si>
    <t>Основы безопасности жизнедеятельности</t>
  </si>
  <si>
    <t>ПМ.02</t>
  </si>
  <si>
    <t>Обслуживание основного, вспомогательного технологического оборудования и коммуникаций в производстве цветных металлов и сплавов</t>
  </si>
  <si>
    <t>ПМ.05</t>
  </si>
  <si>
    <t>Информатика</t>
  </si>
  <si>
    <t>3 курс (лето)</t>
  </si>
  <si>
    <t>ПМ.03</t>
  </si>
  <si>
    <t>Контроль промежуточных и конечных продуктов в производстве цветных металлов и сплавов</t>
  </si>
  <si>
    <t>ДУК.02</t>
  </si>
  <si>
    <t>ВПМ.06</t>
  </si>
  <si>
    <t>Выполнение работ по профессии 17634 разливщик цветных металлов и сплавов</t>
  </si>
  <si>
    <t>ДУК.03</t>
  </si>
  <si>
    <t>Техника бесконфликтного общения</t>
  </si>
  <si>
    <t>Введение в специальность</t>
  </si>
  <si>
    <t>МДК.01.01</t>
  </si>
  <si>
    <t>Металлургия цветных металлов</t>
  </si>
  <si>
    <t>МДК.01.02</t>
  </si>
  <si>
    <t>Металлургия тяжелых цветных металлов</t>
  </si>
  <si>
    <t>МДК.04.01</t>
  </si>
  <si>
    <t>Экономика и управление организацией</t>
  </si>
  <si>
    <t>4 курс (лето)</t>
  </si>
  <si>
    <t>ПМ.01</t>
  </si>
  <si>
    <t>Подготовка и ведение технологического процесса производства цветных металлов и сплавов</t>
  </si>
  <si>
    <t>ПМ.04</t>
  </si>
  <si>
    <t>Планирование и организация работы коллектива исполнителей и обеспечение безопасности труда на производственном участке</t>
  </si>
  <si>
    <t>П.00</t>
  </si>
  <si>
    <t>Профессиональный цикл</t>
  </si>
  <si>
    <t>ОП.00</t>
  </si>
  <si>
    <t xml:space="preserve">Общепрофессиональные дисциплины 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</si>
  <si>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</si>
  <si>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</si>
  <si>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</si>
  <si>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</si>
  <si>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</si>
  <si>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</si>
  <si>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</si>
  <si>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Материаловедение</t>
  </si>
  <si>
    <t xml:space="preserve"> </t>
  </si>
  <si>
    <t>ОП.05</t>
  </si>
  <si>
    <t>Физическая химия</t>
  </si>
  <si>
    <t>ОП.06</t>
  </si>
  <si>
    <t>Безопасность жизнедеятельности</t>
  </si>
  <si>
    <t>ВОП.07</t>
  </si>
  <si>
    <t>Проектная деятельность</t>
  </si>
  <si>
    <t>ВОП.08</t>
  </si>
  <si>
    <t>Основы предпринимательской деятельности</t>
  </si>
  <si>
    <t>ВОП.09</t>
  </si>
  <si>
    <t>Эффективное поведение на рынке труда</t>
  </si>
  <si>
    <t>ПМ.00</t>
  </si>
  <si>
    <t>Профессиональные модули</t>
  </si>
  <si>
    <t>ВМДК.01.03</t>
  </si>
  <si>
    <t>Обогащение руд цветных металлов</t>
  </si>
  <si>
    <t>ВМДК.01.04</t>
  </si>
  <si>
    <t>Пылеулавливание и отчистка газов</t>
  </si>
  <si>
    <t>УП.01</t>
  </si>
  <si>
    <t xml:space="preserve">Учебная практика </t>
  </si>
  <si>
    <t>ПП.01</t>
  </si>
  <si>
    <t>Производственная практика</t>
  </si>
  <si>
    <t>ПМ.01 ЭК</t>
  </si>
  <si>
    <t>Экзамен по модулю</t>
  </si>
  <si>
    <t>МДК.02.01</t>
  </si>
  <si>
    <t>Теплотехника</t>
  </si>
  <si>
    <t>МДК.02.03</t>
  </si>
  <si>
    <t>Электрооборудование металлургических цехов</t>
  </si>
  <si>
    <t>МДК.02.04</t>
  </si>
  <si>
    <t>Технологическое оборудование металлургических процессов (по типам производства)</t>
  </si>
  <si>
    <t>УП.02</t>
  </si>
  <si>
    <t>ПП.02</t>
  </si>
  <si>
    <t xml:space="preserve">Производственная практика </t>
  </si>
  <si>
    <t>ПМ.02 ЭК</t>
  </si>
  <si>
    <t>МДК.03.01</t>
  </si>
  <si>
    <t>Автоматизация технологических процессов</t>
  </si>
  <si>
    <t>МДК.03.02</t>
  </si>
  <si>
    <t>Химические и физико-химические методы анализа</t>
  </si>
  <si>
    <t>МДК.03.03</t>
  </si>
  <si>
    <t>Метрология, стандартизация и сертификация</t>
  </si>
  <si>
    <t>УП.03</t>
  </si>
  <si>
    <t>ПП.03</t>
  </si>
  <si>
    <t>ПМ.03 ЭК</t>
  </si>
  <si>
    <t>МДК.04.02</t>
  </si>
  <si>
    <t>Менеджмент</t>
  </si>
  <si>
    <t>МДК.04.03</t>
  </si>
  <si>
    <t>Правовое обеспечение профессиональной деятельности</t>
  </si>
  <si>
    <t>МДК.04.04</t>
  </si>
  <si>
    <t>Охрана труда</t>
  </si>
  <si>
    <t>МДК.04.05</t>
  </si>
  <si>
    <t>Информационные технологии в профессиональной деятельности</t>
  </si>
  <si>
    <t>ПП.04</t>
  </si>
  <si>
    <t>ПМ.04 ЭК</t>
  </si>
  <si>
    <t>Выполнение работ по профессии 10187 аппаратчик-гидрометаллург</t>
  </si>
  <si>
    <t>-/1/1</t>
  </si>
  <si>
    <t>МДК.05.01</t>
  </si>
  <si>
    <t>Технология производства цветных металлов и сплавов (по типам производства)</t>
  </si>
  <si>
    <t>УП.05</t>
  </si>
  <si>
    <t>Учебная практика</t>
  </si>
  <si>
    <t>ПП.05</t>
  </si>
  <si>
    <t>ПМ.05 ЭК</t>
  </si>
  <si>
    <t>Вариативная часть учебных циклов ППССЗ</t>
  </si>
  <si>
    <t>Технология производства цветных металлов и сплавов (по типам производств)</t>
  </si>
  <si>
    <t>ВМДК 06.02</t>
  </si>
  <si>
    <t xml:space="preserve">Производство анодной  меди </t>
  </si>
  <si>
    <t>УП.06</t>
  </si>
  <si>
    <t>ПП.06</t>
  </si>
  <si>
    <t>ПМ.06 ЭК</t>
  </si>
  <si>
    <t>Всего по циклам ППССЗ</t>
  </si>
  <si>
    <t>УП.00</t>
  </si>
  <si>
    <r>
      <t xml:space="preserve">25 недель + </t>
    </r>
    <r>
      <rPr>
        <b/>
        <sz val="14"/>
        <color indexed="14"/>
        <rFont val="Times New Roman"/>
        <family val="1"/>
        <charset val="204"/>
      </rPr>
      <t>11 недель</t>
    </r>
  </si>
  <si>
    <t>ПП.00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</si>
  <si>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</si>
  <si>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</si>
  <si>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</si>
  <si>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>4 недели</t>
  </si>
  <si>
    <t>ПА.00</t>
  </si>
  <si>
    <t>Промежуточная аттестация</t>
  </si>
  <si>
    <t>5 недель + 2 недели</t>
  </si>
  <si>
    <t>ГИА.00</t>
  </si>
  <si>
    <t>Государственная (итоговая) аттестация</t>
  </si>
  <si>
    <t>6 недель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</si>
  <si>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</si>
  <si>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</si>
  <si>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</si>
  <si>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</si>
  <si>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2 недели</t>
  </si>
  <si>
    <t xml:space="preserve">ОУП.04 </t>
  </si>
  <si>
    <t>Обществознание</t>
  </si>
  <si>
    <t>География</t>
  </si>
  <si>
    <t>ОУП.07 (п)</t>
  </si>
  <si>
    <t>ОУП.08 (п)</t>
  </si>
  <si>
    <t>ОУП.09</t>
  </si>
  <si>
    <t>ОУП.10</t>
  </si>
  <si>
    <t>ОУП.11 (п)</t>
  </si>
  <si>
    <t>ОУП.12</t>
  </si>
  <si>
    <t>Химия</t>
  </si>
  <si>
    <t>ОУП.13</t>
  </si>
  <si>
    <t>Биология</t>
  </si>
  <si>
    <t>2</t>
  </si>
  <si>
    <t>1</t>
  </si>
  <si>
    <t>*</t>
  </si>
  <si>
    <t>ДУК</t>
  </si>
  <si>
    <t>Дополнительные учебные курсы</t>
  </si>
  <si>
    <t>ДУК.01</t>
  </si>
  <si>
    <t>Основы научно-исследовательской деятельности</t>
  </si>
  <si>
    <t>МЦМ-108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</si>
</sst>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1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1"/>
    </font>
    <font>
      <sz val="14"/>
      <color rgb="FFFF0000"/>
      <name val="Times New Roman"/>
      <family val="1"/>
      <charset val="204"/>
    </font>
    <font>
      <b/>
      <sz val="14"/>
      <color indexed="14"/>
      <name val="Times New Roman"/>
      <family val="1"/>
      <charset val="204"/>
    </font>
    <font>
      <b/>
      <sz val="14"/>
      <color rgb="FFFF00FF"/>
      <name val="Times New Roman"/>
      <family val="1"/>
      <charset val="204"/>
    </font>
    <font>
      <sz val="11"/>
      <color indexed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294">
    <xf numFmtId="0" fontId="0" fillId="0" borderId="0" xfId="0"/>
    <xf numFmtId="0" fontId="3" fillId="0" borderId="0" xfId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7" fillId="0" borderId="0" xfId="1" applyFont="1" applyProtection="1">
      <protection locked="0"/>
    </xf>
    <xf numFmtId="49" fontId="7" fillId="0" borderId="0" xfId="1" applyNumberFormat="1" applyFont="1" applyProtection="1"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horizontal="left" vertical="center"/>
      <protection locked="0"/>
    </xf>
    <xf numFmtId="0" fontId="7" fillId="0" borderId="0" xfId="1" applyFont="1"/>
    <xf numFmtId="0" fontId="4" fillId="0" borderId="0" xfId="2" applyFont="1" applyAlignment="1" applyProtection="1">
      <alignment horizontal="right" vertical="center"/>
      <protection locked="0"/>
    </xf>
    <xf numFmtId="0" fontId="3" fillId="0" borderId="0" xfId="1" applyFont="1" applyAlignment="1"/>
    <xf numFmtId="0" fontId="10" fillId="0" borderId="0" xfId="0" applyFont="1" applyAlignment="1"/>
    <xf numFmtId="0" fontId="11" fillId="0" borderId="0" xfId="1" applyFont="1" applyAlignment="1" applyProtection="1">
      <alignment vertical="center" wrapText="1"/>
      <protection locked="0"/>
    </xf>
    <xf numFmtId="0" fontId="12" fillId="0" borderId="0" xfId="0" applyFont="1"/>
    <xf numFmtId="0" fontId="13" fillId="0" borderId="0" xfId="0" applyFont="1"/>
    <xf numFmtId="0" fontId="11" fillId="0" borderId="0" xfId="2" applyFont="1" applyAlignment="1" applyProtection="1">
      <alignment horizontal="left" vertical="center"/>
      <protection locked="0"/>
    </xf>
    <xf numFmtId="0" fontId="7" fillId="0" borderId="24" xfId="1" applyFont="1" applyBorder="1" applyAlignment="1" applyProtection="1">
      <alignment horizontal="center" vertical="center" wrapText="1"/>
    </xf>
    <xf numFmtId="0" fontId="7" fillId="0" borderId="25" xfId="1" applyFont="1" applyBorder="1" applyAlignment="1" applyProtection="1">
      <alignment horizontal="center" vertical="center" wrapText="1"/>
    </xf>
    <xf numFmtId="0" fontId="7" fillId="0" borderId="14" xfId="1" applyFont="1" applyBorder="1" applyAlignment="1" applyProtection="1">
      <alignment horizontal="center" vertical="center" wrapText="1"/>
    </xf>
    <xf numFmtId="0" fontId="7" fillId="0" borderId="16" xfId="1" applyFont="1" applyBorder="1" applyAlignment="1" applyProtection="1">
      <alignment horizontal="center" vertical="center" wrapText="1"/>
    </xf>
    <xf numFmtId="0" fontId="7" fillId="0" borderId="11" xfId="1" applyFont="1" applyBorder="1" applyAlignment="1" applyProtection="1">
      <alignment horizontal="center" vertical="center" wrapText="1"/>
    </xf>
    <xf numFmtId="0" fontId="7" fillId="0" borderId="13" xfId="1" applyFont="1" applyBorder="1" applyAlignment="1" applyProtection="1">
      <alignment horizontal="center" vertical="center" wrapText="1"/>
    </xf>
    <xf numFmtId="0" fontId="7" fillId="0" borderId="27" xfId="1" applyFont="1" applyBorder="1" applyAlignment="1" applyProtection="1">
      <alignment horizontal="center" vertical="center" wrapText="1"/>
    </xf>
    <xf numFmtId="0" fontId="7" fillId="0" borderId="26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28" xfId="1" applyFont="1" applyBorder="1" applyAlignment="1" applyProtection="1">
      <alignment horizontal="center" vertical="center" wrapText="1"/>
    </xf>
    <xf numFmtId="0" fontId="3" fillId="0" borderId="29" xfId="1" applyFont="1" applyBorder="1" applyAlignment="1" applyProtection="1">
      <alignment horizontal="center" vertical="center" wrapText="1"/>
    </xf>
    <xf numFmtId="1" fontId="3" fillId="0" borderId="1" xfId="1" applyNumberFormat="1" applyFont="1" applyBorder="1" applyAlignment="1" applyProtection="1">
      <alignment horizontal="center" vertical="center" wrapText="1"/>
    </xf>
    <xf numFmtId="1" fontId="3" fillId="0" borderId="28" xfId="1" applyNumberFormat="1" applyFont="1" applyBorder="1" applyAlignment="1" applyProtection="1">
      <alignment horizontal="center" vertical="center" wrapText="1"/>
    </xf>
    <xf numFmtId="1" fontId="3" fillId="0" borderId="2" xfId="1" applyNumberFormat="1" applyFont="1" applyBorder="1" applyAlignment="1" applyProtection="1">
      <alignment horizontal="center" vertical="center" wrapText="1"/>
    </xf>
    <xf numFmtId="1" fontId="3" fillId="0" borderId="29" xfId="1" applyNumberFormat="1" applyFont="1" applyBorder="1" applyAlignment="1" applyProtection="1">
      <alignment horizontal="center" vertical="center" wrapText="1"/>
    </xf>
    <xf numFmtId="1" fontId="3" fillId="0" borderId="30" xfId="1" applyNumberFormat="1" applyFont="1" applyBorder="1" applyAlignment="1" applyProtection="1">
      <alignment horizontal="center" vertical="center" wrapText="1"/>
    </xf>
    <xf numFmtId="0" fontId="3" fillId="2" borderId="31" xfId="1" applyFont="1" applyFill="1" applyBorder="1" applyAlignment="1" applyProtection="1">
      <alignment horizontal="center" vertical="center" wrapText="1"/>
    </xf>
    <xf numFmtId="0" fontId="3" fillId="2" borderId="31" xfId="1" applyFont="1" applyFill="1" applyBorder="1" applyAlignment="1" applyProtection="1">
      <alignment horizontal="left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23" xfId="1" applyFont="1" applyFill="1" applyBorder="1" applyAlignment="1" applyProtection="1">
      <alignment horizontal="center" vertical="center" wrapText="1"/>
    </xf>
    <xf numFmtId="0" fontId="3" fillId="2" borderId="32" xfId="1" applyFont="1" applyFill="1" applyBorder="1" applyAlignment="1" applyProtection="1">
      <alignment horizontal="center" vertical="center" wrapText="1"/>
    </xf>
    <xf numFmtId="1" fontId="3" fillId="2" borderId="9" xfId="1" applyNumberFormat="1" applyFont="1" applyFill="1" applyBorder="1" applyAlignment="1" applyProtection="1">
      <alignment horizontal="center" vertical="center" wrapText="1"/>
    </xf>
    <xf numFmtId="1" fontId="3" fillId="2" borderId="23" xfId="1" applyNumberFormat="1" applyFont="1" applyFill="1" applyBorder="1" applyAlignment="1" applyProtection="1">
      <alignment horizontal="center" vertical="center" wrapText="1"/>
    </xf>
    <xf numFmtId="1" fontId="3" fillId="2" borderId="10" xfId="1" applyNumberFormat="1" applyFont="1" applyFill="1" applyBorder="1" applyAlignment="1" applyProtection="1">
      <alignment horizontal="center" vertical="center" wrapText="1"/>
    </xf>
    <xf numFmtId="1" fontId="3" fillId="2" borderId="32" xfId="1" applyNumberFormat="1" applyFont="1" applyFill="1" applyBorder="1" applyAlignment="1" applyProtection="1">
      <alignment horizontal="center" vertical="center" wrapText="1"/>
    </xf>
    <xf numFmtId="1" fontId="3" fillId="2" borderId="22" xfId="1" applyNumberFormat="1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1" fontId="3" fillId="3" borderId="9" xfId="1" applyNumberFormat="1" applyFont="1" applyFill="1" applyBorder="1" applyAlignment="1" applyProtection="1">
      <alignment horizontal="center" vertical="center" wrapText="1"/>
    </xf>
    <xf numFmtId="1" fontId="3" fillId="3" borderId="23" xfId="1" applyNumberFormat="1" applyFont="1" applyFill="1" applyBorder="1" applyAlignment="1" applyProtection="1">
      <alignment horizontal="center" vertical="center" wrapText="1"/>
    </xf>
    <xf numFmtId="1" fontId="3" fillId="3" borderId="10" xfId="1" applyNumberFormat="1" applyFont="1" applyFill="1" applyBorder="1" applyAlignment="1" applyProtection="1">
      <alignment horizontal="center" vertical="center" wrapText="1"/>
    </xf>
    <xf numFmtId="1" fontId="3" fillId="3" borderId="32" xfId="1" applyNumberFormat="1" applyFont="1" applyFill="1" applyBorder="1" applyAlignment="1" applyProtection="1">
      <alignment horizontal="center" vertical="center" wrapText="1"/>
    </xf>
    <xf numFmtId="1" fontId="3" fillId="3" borderId="22" xfId="1" applyNumberFormat="1" applyFont="1" applyFill="1" applyBorder="1" applyAlignment="1" applyProtection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" fontId="7" fillId="0" borderId="9" xfId="1" applyNumberFormat="1" applyFont="1" applyFill="1" applyBorder="1" applyAlignment="1" applyProtection="1">
      <alignment horizontal="center" vertical="center" wrapText="1"/>
    </xf>
    <xf numFmtId="1" fontId="7" fillId="0" borderId="23" xfId="1" applyNumberFormat="1" applyFont="1" applyFill="1" applyBorder="1" applyAlignment="1" applyProtection="1">
      <alignment horizontal="center" vertical="center" wrapText="1"/>
    </xf>
    <xf numFmtId="1" fontId="3" fillId="0" borderId="23" xfId="1" applyNumberFormat="1" applyFont="1" applyFill="1" applyBorder="1" applyAlignment="1" applyProtection="1">
      <alignment horizontal="center" vertical="center" wrapText="1"/>
    </xf>
    <xf numFmtId="1" fontId="7" fillId="0" borderId="32" xfId="1" applyNumberFormat="1" applyFont="1" applyFill="1" applyBorder="1" applyAlignment="1" applyProtection="1">
      <alignment horizontal="center" vertical="center" wrapText="1"/>
    </xf>
    <xf numFmtId="1" fontId="3" fillId="0" borderId="22" xfId="1" applyNumberFormat="1" applyFont="1" applyFill="1" applyBorder="1" applyAlignment="1" applyProtection="1">
      <alignment horizontal="center" vertical="center" wrapText="1"/>
    </xf>
    <xf numFmtId="1" fontId="3" fillId="0" borderId="10" xfId="1" applyNumberFormat="1" applyFont="1" applyFill="1" applyBorder="1" applyAlignment="1" applyProtection="1">
      <alignment horizontal="center" vertical="center" wrapText="1"/>
    </xf>
    <xf numFmtId="1" fontId="3" fillId="0" borderId="9" xfId="1" applyNumberFormat="1" applyFont="1" applyFill="1" applyBorder="1" applyAlignment="1" applyProtection="1">
      <alignment horizontal="center" vertical="center" wrapText="1"/>
    </xf>
    <xf numFmtId="1" fontId="3" fillId="0" borderId="32" xfId="1" applyNumberFormat="1" applyFont="1" applyBorder="1" applyAlignment="1" applyProtection="1">
      <alignment horizontal="center" vertical="center" wrapText="1"/>
    </xf>
    <xf numFmtId="1" fontId="3" fillId="0" borderId="22" xfId="1" applyNumberFormat="1" applyFont="1" applyBorder="1" applyAlignment="1" applyProtection="1">
      <alignment horizontal="center" vertical="center" wrapText="1"/>
    </xf>
    <xf numFmtId="1" fontId="7" fillId="0" borderId="32" xfId="1" applyNumberFormat="1" applyFont="1" applyBorder="1" applyAlignment="1" applyProtection="1">
      <alignment horizontal="center" vertical="center" wrapText="1"/>
    </xf>
    <xf numFmtId="1" fontId="7" fillId="0" borderId="22" xfId="1" applyNumberFormat="1" applyFont="1" applyFill="1" applyBorder="1" applyAlignment="1" applyProtection="1">
      <alignment horizontal="center" vertical="center" wrapText="1"/>
    </xf>
    <xf numFmtId="1" fontId="7" fillId="0" borderId="10" xfId="1" applyNumberFormat="1" applyFont="1" applyFill="1" applyBorder="1" applyAlignment="1" applyProtection="1">
      <alignment horizontal="center" vertical="center" wrapText="1"/>
    </xf>
    <xf numFmtId="1" fontId="7" fillId="0" borderId="22" xfId="1" applyNumberFormat="1" applyFont="1" applyBorder="1" applyAlignment="1" applyProtection="1">
      <alignment horizontal="center" vertical="center" wrapText="1"/>
    </xf>
    <xf numFmtId="1" fontId="7" fillId="0" borderId="13" xfId="1" applyNumberFormat="1" applyFont="1" applyBorder="1" applyAlignment="1" applyProtection="1">
      <alignment horizontal="center" vertical="center" wrapText="1"/>
    </xf>
    <xf numFmtId="1" fontId="7" fillId="0" borderId="27" xfId="1" applyNumberFormat="1" applyFont="1" applyBorder="1" applyAlignment="1" applyProtection="1">
      <alignment horizontal="center" vertical="center" wrapText="1"/>
    </xf>
    <xf numFmtId="0" fontId="9" fillId="4" borderId="38" xfId="1" applyFont="1" applyFill="1" applyBorder="1" applyAlignment="1" applyProtection="1">
      <alignment horizontal="center" wrapText="1"/>
      <protection hidden="1"/>
    </xf>
    <xf numFmtId="0" fontId="14" fillId="4" borderId="39" xfId="1" applyFont="1" applyFill="1" applyBorder="1" applyAlignment="1" applyProtection="1">
      <alignment horizontal="left" vertical="center" wrapText="1"/>
      <protection hidden="1"/>
    </xf>
    <xf numFmtId="0" fontId="14" fillId="4" borderId="17" xfId="1" applyFont="1" applyFill="1" applyBorder="1" applyAlignment="1" applyProtection="1">
      <alignment horizontal="center" vertical="center" wrapText="1"/>
      <protection hidden="1"/>
    </xf>
    <xf numFmtId="0" fontId="14" fillId="4" borderId="7" xfId="1" applyFont="1" applyFill="1" applyBorder="1" applyAlignment="1" applyProtection="1">
      <alignment horizontal="center" vertical="center" wrapText="1"/>
      <protection hidden="1"/>
    </xf>
    <xf numFmtId="0" fontId="14" fillId="4" borderId="18" xfId="1" applyFont="1" applyFill="1" applyBorder="1" applyAlignment="1" applyProtection="1">
      <alignment horizontal="center" vertical="center" wrapText="1"/>
      <protection hidden="1"/>
    </xf>
    <xf numFmtId="0" fontId="14" fillId="4" borderId="8" xfId="1" applyFont="1" applyFill="1" applyBorder="1" applyAlignment="1" applyProtection="1">
      <alignment horizontal="center" vertical="center" wrapText="1"/>
      <protection hidden="1"/>
    </xf>
    <xf numFmtId="1" fontId="3" fillId="2" borderId="6" xfId="1" applyNumberFormat="1" applyFont="1" applyFill="1" applyBorder="1" applyAlignment="1" applyProtection="1">
      <alignment horizontal="center" vertical="center" wrapText="1"/>
    </xf>
    <xf numFmtId="1" fontId="3" fillId="2" borderId="17" xfId="1" applyNumberFormat="1" applyFont="1" applyFill="1" applyBorder="1" applyAlignment="1" applyProtection="1">
      <alignment horizontal="center" vertical="center" wrapText="1"/>
    </xf>
    <xf numFmtId="1" fontId="3" fillId="2" borderId="18" xfId="1" applyNumberFormat="1" applyFont="1" applyFill="1" applyBorder="1" applyAlignment="1" applyProtection="1">
      <alignment horizontal="center" vertical="center" wrapText="1"/>
    </xf>
    <xf numFmtId="1" fontId="3" fillId="2" borderId="8" xfId="1" applyNumberFormat="1" applyFont="1" applyFill="1" applyBorder="1" applyAlignment="1" applyProtection="1">
      <alignment horizontal="center" vertical="center" wrapText="1"/>
    </xf>
    <xf numFmtId="1" fontId="0" fillId="0" borderId="0" xfId="0" applyNumberFormat="1"/>
    <xf numFmtId="0" fontId="3" fillId="5" borderId="24" xfId="1" applyFont="1" applyFill="1" applyBorder="1" applyAlignment="1" applyProtection="1">
      <alignment horizontal="center" vertical="center" wrapText="1"/>
    </xf>
    <xf numFmtId="0" fontId="3" fillId="5" borderId="15" xfId="1" applyFont="1" applyFill="1" applyBorder="1" applyAlignment="1" applyProtection="1">
      <alignment horizontal="center" vertical="center" wrapText="1"/>
    </xf>
    <xf numFmtId="0" fontId="3" fillId="5" borderId="25" xfId="1" applyFont="1" applyFill="1" applyBorder="1" applyAlignment="1" applyProtection="1">
      <alignment horizontal="center" vertical="center" wrapText="1"/>
    </xf>
    <xf numFmtId="1" fontId="3" fillId="5" borderId="24" xfId="1" applyNumberFormat="1" applyFont="1" applyFill="1" applyBorder="1" applyAlignment="1" applyProtection="1">
      <alignment horizontal="center" vertical="center" wrapText="1"/>
    </xf>
    <xf numFmtId="1" fontId="3" fillId="5" borderId="15" xfId="1" applyNumberFormat="1" applyFont="1" applyFill="1" applyBorder="1" applyAlignment="1" applyProtection="1">
      <alignment horizontal="center" vertical="center" wrapText="1"/>
    </xf>
    <xf numFmtId="1" fontId="3" fillId="5" borderId="16" xfId="1" applyNumberFormat="1" applyFont="1" applyFill="1" applyBorder="1" applyAlignment="1" applyProtection="1">
      <alignment horizontal="center" vertical="center" wrapText="1"/>
    </xf>
    <xf numFmtId="1" fontId="3" fillId="5" borderId="25" xfId="1" applyNumberFormat="1" applyFont="1" applyFill="1" applyBorder="1" applyAlignment="1" applyProtection="1">
      <alignment horizontal="center" vertical="center" wrapText="1"/>
    </xf>
    <xf numFmtId="1" fontId="3" fillId="5" borderId="14" xfId="1" applyNumberFormat="1" applyFont="1" applyFill="1" applyBorder="1" applyAlignment="1" applyProtection="1">
      <alignment horizontal="center" vertical="center" wrapText="1"/>
    </xf>
    <xf numFmtId="0" fontId="7" fillId="0" borderId="31" xfId="1" applyFont="1" applyFill="1" applyBorder="1" applyAlignment="1" applyProtection="1">
      <alignment horizontal="center" vertical="center" wrapText="1"/>
    </xf>
    <xf numFmtId="0" fontId="7" fillId="0" borderId="31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3" xfId="1" applyFont="1" applyFill="1" applyBorder="1" applyAlignment="1" applyProtection="1">
      <alignment horizontal="center" vertical="center" wrapText="1"/>
    </xf>
    <xf numFmtId="0" fontId="7" fillId="0" borderId="32" xfId="1" applyFont="1" applyFill="1" applyBorder="1" applyAlignment="1" applyProtection="1">
      <alignment horizontal="center" vertical="center" wrapText="1"/>
    </xf>
    <xf numFmtId="0" fontId="7" fillId="0" borderId="31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center" vertical="center" wrapText="1"/>
    </xf>
    <xf numFmtId="0" fontId="7" fillId="0" borderId="23" xfId="1" applyFont="1" applyBorder="1" applyAlignment="1" applyProtection="1">
      <alignment horizontal="center" vertical="center" wrapText="1"/>
    </xf>
    <xf numFmtId="0" fontId="7" fillId="0" borderId="32" xfId="1" applyFont="1" applyBorder="1" applyAlignment="1" applyProtection="1">
      <alignment horizontal="center" vertical="center" wrapText="1"/>
    </xf>
    <xf numFmtId="1" fontId="3" fillId="5" borderId="9" xfId="1" applyNumberFormat="1" applyFont="1" applyFill="1" applyBorder="1" applyAlignment="1" applyProtection="1">
      <alignment horizontal="center" vertical="center" wrapText="1"/>
    </xf>
    <xf numFmtId="1" fontId="3" fillId="5" borderId="23" xfId="1" applyNumberFormat="1" applyFont="1" applyFill="1" applyBorder="1" applyAlignment="1" applyProtection="1">
      <alignment horizontal="center" vertical="center" wrapText="1"/>
    </xf>
    <xf numFmtId="1" fontId="3" fillId="5" borderId="10" xfId="1" applyNumberFormat="1" applyFont="1" applyFill="1" applyBorder="1" applyAlignment="1" applyProtection="1">
      <alignment horizontal="center" vertical="center" wrapText="1"/>
    </xf>
    <xf numFmtId="1" fontId="3" fillId="5" borderId="32" xfId="1" applyNumberFormat="1" applyFont="1" applyFill="1" applyBorder="1" applyAlignment="1" applyProtection="1">
      <alignment horizontal="center" vertical="center" wrapText="1"/>
    </xf>
    <xf numFmtId="1" fontId="3" fillId="5" borderId="22" xfId="1" applyNumberFormat="1" applyFont="1" applyFill="1" applyBorder="1" applyAlignment="1" applyProtection="1">
      <alignment horizontal="center" vertical="center" wrapText="1"/>
    </xf>
    <xf numFmtId="0" fontId="3" fillId="6" borderId="31" xfId="1" applyFont="1" applyFill="1" applyBorder="1" applyAlignment="1" applyProtection="1">
      <alignment horizontal="center" vertical="center" wrapText="1"/>
    </xf>
    <xf numFmtId="0" fontId="3" fillId="6" borderId="31" xfId="1" applyFont="1" applyFill="1" applyBorder="1" applyAlignment="1" applyProtection="1">
      <alignment horizontal="left" vertical="center" wrapText="1"/>
    </xf>
    <xf numFmtId="0" fontId="3" fillId="6" borderId="9" xfId="1" applyFont="1" applyFill="1" applyBorder="1" applyAlignment="1" applyProtection="1">
      <alignment horizontal="center" vertical="center" wrapText="1"/>
    </xf>
    <xf numFmtId="0" fontId="3" fillId="6" borderId="23" xfId="1" applyFont="1" applyFill="1" applyBorder="1" applyAlignment="1" applyProtection="1">
      <alignment horizontal="center" vertical="center" wrapText="1"/>
    </xf>
    <xf numFmtId="0" fontId="3" fillId="6" borderId="32" xfId="1" applyFont="1" applyFill="1" applyBorder="1" applyAlignment="1" applyProtection="1">
      <alignment horizontal="center" vertical="center" wrapText="1"/>
    </xf>
    <xf numFmtId="1" fontId="3" fillId="6" borderId="9" xfId="1" applyNumberFormat="1" applyFont="1" applyFill="1" applyBorder="1" applyAlignment="1" applyProtection="1">
      <alignment horizontal="center" vertical="center" wrapText="1"/>
    </xf>
    <xf numFmtId="1" fontId="3" fillId="6" borderId="23" xfId="1" applyNumberFormat="1" applyFont="1" applyFill="1" applyBorder="1" applyAlignment="1" applyProtection="1">
      <alignment horizontal="center" vertical="center" wrapText="1"/>
    </xf>
    <xf numFmtId="1" fontId="3" fillId="6" borderId="10" xfId="1" applyNumberFormat="1" applyFont="1" applyFill="1" applyBorder="1" applyAlignment="1" applyProtection="1">
      <alignment horizontal="center" vertical="center" wrapText="1"/>
    </xf>
    <xf numFmtId="1" fontId="3" fillId="6" borderId="32" xfId="1" applyNumberFormat="1" applyFont="1" applyFill="1" applyBorder="1" applyAlignment="1" applyProtection="1">
      <alignment horizontal="center" vertical="center" wrapText="1"/>
    </xf>
    <xf numFmtId="1" fontId="3" fillId="6" borderId="22" xfId="1" applyNumberFormat="1" applyFont="1" applyFill="1" applyBorder="1" applyAlignment="1" applyProtection="1">
      <alignment horizontal="center" vertical="center" wrapText="1"/>
    </xf>
    <xf numFmtId="49" fontId="3" fillId="5" borderId="9" xfId="1" applyNumberFormat="1" applyFont="1" applyFill="1" applyBorder="1" applyAlignment="1" applyProtection="1">
      <alignment horizontal="center" vertical="center" wrapText="1"/>
    </xf>
    <xf numFmtId="49" fontId="3" fillId="5" borderId="23" xfId="1" applyNumberFormat="1" applyFont="1" applyFill="1" applyBorder="1" applyAlignment="1" applyProtection="1">
      <alignment horizontal="center" vertical="center" wrapText="1"/>
    </xf>
    <xf numFmtId="49" fontId="3" fillId="5" borderId="32" xfId="1" applyNumberFormat="1" applyFont="1" applyFill="1" applyBorder="1" applyAlignment="1" applyProtection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1" fontId="3" fillId="7" borderId="9" xfId="1" applyNumberFormat="1" applyFont="1" applyFill="1" applyBorder="1" applyAlignment="1" applyProtection="1">
      <alignment horizontal="center" vertical="center" wrapText="1"/>
    </xf>
    <xf numFmtId="1" fontId="3" fillId="7" borderId="23" xfId="1" applyNumberFormat="1" applyFont="1" applyFill="1" applyBorder="1" applyAlignment="1" applyProtection="1">
      <alignment horizontal="center" vertical="center" wrapText="1"/>
    </xf>
    <xf numFmtId="1" fontId="3" fillId="7" borderId="10" xfId="1" applyNumberFormat="1" applyFont="1" applyFill="1" applyBorder="1" applyAlignment="1" applyProtection="1">
      <alignment horizontal="center" vertical="center" wrapText="1"/>
    </xf>
    <xf numFmtId="1" fontId="3" fillId="7" borderId="32" xfId="1" applyNumberFormat="1" applyFont="1" applyFill="1" applyBorder="1" applyAlignment="1" applyProtection="1">
      <alignment horizontal="center" vertical="center" wrapText="1"/>
    </xf>
    <xf numFmtId="1" fontId="3" fillId="7" borderId="22" xfId="1" applyNumberFormat="1" applyFont="1" applyFill="1" applyBorder="1" applyAlignment="1" applyProtection="1">
      <alignment horizontal="center" vertical="center" wrapText="1"/>
    </xf>
    <xf numFmtId="0" fontId="7" fillId="0" borderId="31" xfId="1" applyFont="1" applyBorder="1" applyAlignment="1" applyProtection="1">
      <alignment horizontal="center" vertical="center" wrapText="1"/>
    </xf>
    <xf numFmtId="1" fontId="7" fillId="0" borderId="23" xfId="1" applyNumberFormat="1" applyFont="1" applyBorder="1" applyAlignment="1" applyProtection="1">
      <alignment horizontal="center" vertical="center" wrapText="1"/>
    </xf>
    <xf numFmtId="1" fontId="7" fillId="0" borderId="10" xfId="1" applyNumberFormat="1" applyFont="1" applyBorder="1" applyAlignment="1" applyProtection="1">
      <alignment horizontal="center" vertical="center" wrapText="1"/>
    </xf>
    <xf numFmtId="0" fontId="7" fillId="7" borderId="31" xfId="1" applyFont="1" applyFill="1" applyBorder="1" applyAlignment="1" applyProtection="1">
      <alignment horizontal="center" vertical="center" wrapText="1"/>
    </xf>
    <xf numFmtId="0" fontId="7" fillId="7" borderId="31" xfId="1" applyFont="1" applyFill="1" applyBorder="1" applyAlignment="1" applyProtection="1">
      <alignment horizontal="left" vertical="center" wrapText="1"/>
    </xf>
    <xf numFmtId="0" fontId="7" fillId="7" borderId="9" xfId="1" applyFont="1" applyFill="1" applyBorder="1" applyAlignment="1" applyProtection="1">
      <alignment horizontal="center" vertical="center" wrapText="1"/>
    </xf>
    <xf numFmtId="0" fontId="7" fillId="7" borderId="23" xfId="1" applyFont="1" applyFill="1" applyBorder="1" applyAlignment="1" applyProtection="1">
      <alignment horizontal="center" vertical="center" wrapText="1"/>
    </xf>
    <xf numFmtId="0" fontId="7" fillId="7" borderId="32" xfId="1" applyFont="1" applyFill="1" applyBorder="1" applyAlignment="1" applyProtection="1">
      <alignment horizontal="center" vertical="center" wrapText="1"/>
    </xf>
    <xf numFmtId="1" fontId="7" fillId="7" borderId="9" xfId="1" applyNumberFormat="1" applyFont="1" applyFill="1" applyBorder="1" applyAlignment="1" applyProtection="1">
      <alignment horizontal="center" vertical="center" wrapText="1"/>
    </xf>
    <xf numFmtId="1" fontId="7" fillId="7" borderId="23" xfId="1" applyNumberFormat="1" applyFont="1" applyFill="1" applyBorder="1" applyAlignment="1" applyProtection="1">
      <alignment horizontal="center" vertical="center" wrapText="1"/>
    </xf>
    <xf numFmtId="1" fontId="7" fillId="7" borderId="10" xfId="1" applyNumberFormat="1" applyFont="1" applyFill="1" applyBorder="1" applyAlignment="1" applyProtection="1">
      <alignment horizontal="center" vertical="center" wrapText="1"/>
    </xf>
    <xf numFmtId="1" fontId="7" fillId="7" borderId="32" xfId="1" applyNumberFormat="1" applyFont="1" applyFill="1" applyBorder="1" applyAlignment="1" applyProtection="1">
      <alignment horizontal="center" vertical="center" wrapText="1"/>
    </xf>
    <xf numFmtId="1" fontId="7" fillId="7" borderId="22" xfId="1" applyNumberFormat="1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23" xfId="0" applyFont="1" applyFill="1" applyBorder="1" applyAlignment="1" applyProtection="1">
      <alignment horizontal="center" vertical="center" wrapText="1"/>
    </xf>
    <xf numFmtId="0" fontId="7" fillId="7" borderId="32" xfId="0" applyFont="1" applyFill="1" applyBorder="1" applyAlignment="1" applyProtection="1">
      <alignment horizontal="center" vertical="center" wrapText="1"/>
    </xf>
    <xf numFmtId="1" fontId="7" fillId="8" borderId="10" xfId="1" applyNumberFormat="1" applyFont="1" applyFill="1" applyBorder="1" applyAlignment="1" applyProtection="1">
      <alignment horizontal="center" vertical="center" wrapText="1"/>
    </xf>
    <xf numFmtId="1" fontId="7" fillId="0" borderId="9" xfId="1" applyNumberFormat="1" applyFont="1" applyBorder="1" applyAlignment="1" applyProtection="1">
      <alignment horizontal="center" vertical="center" wrapText="1"/>
    </xf>
    <xf numFmtId="0" fontId="3" fillId="6" borderId="31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1" fontId="3" fillId="9" borderId="9" xfId="1" applyNumberFormat="1" applyFont="1" applyFill="1" applyBorder="1" applyAlignment="1" applyProtection="1">
      <alignment horizontal="center" vertical="center" wrapText="1"/>
    </xf>
    <xf numFmtId="1" fontId="3" fillId="9" borderId="23" xfId="1" applyNumberFormat="1" applyFont="1" applyFill="1" applyBorder="1" applyAlignment="1" applyProtection="1">
      <alignment horizontal="center" vertical="center" wrapText="1"/>
    </xf>
    <xf numFmtId="1" fontId="13" fillId="0" borderId="9" xfId="1" applyNumberFormat="1" applyFont="1" applyFill="1" applyBorder="1" applyAlignment="1" applyProtection="1">
      <alignment horizontal="center" vertical="center" wrapText="1"/>
    </xf>
    <xf numFmtId="0" fontId="7" fillId="0" borderId="31" xfId="0" applyFont="1" applyBorder="1"/>
    <xf numFmtId="0" fontId="7" fillId="0" borderId="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Fill="1" applyBorder="1"/>
    <xf numFmtId="0" fontId="7" fillId="0" borderId="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Border="1" applyAlignment="1">
      <alignment wrapText="1"/>
    </xf>
    <xf numFmtId="0" fontId="3" fillId="6" borderId="10" xfId="0" applyFont="1" applyFill="1" applyBorder="1" applyAlignment="1">
      <alignment vertical="center" wrapText="1"/>
    </xf>
    <xf numFmtId="49" fontId="3" fillId="6" borderId="35" xfId="1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wrapText="1"/>
    </xf>
    <xf numFmtId="49" fontId="7" fillId="0" borderId="35" xfId="1" applyNumberFormat="1" applyFont="1" applyFill="1" applyBorder="1" applyAlignment="1" applyProtection="1">
      <alignment horizontal="center" vertical="center" wrapText="1"/>
    </xf>
    <xf numFmtId="1" fontId="3" fillId="0" borderId="32" xfId="1" applyNumberFormat="1" applyFont="1" applyFill="1" applyBorder="1" applyAlignment="1" applyProtection="1">
      <alignment horizontal="center" vertical="center" wrapText="1"/>
    </xf>
    <xf numFmtId="0" fontId="7" fillId="0" borderId="10" xfId="1" applyFont="1" applyBorder="1" applyAlignment="1" applyProtection="1">
      <alignment horizontal="left" vertical="center" wrapText="1"/>
    </xf>
    <xf numFmtId="49" fontId="7" fillId="0" borderId="35" xfId="1" applyNumberFormat="1" applyFont="1" applyBorder="1" applyAlignment="1" applyProtection="1">
      <alignment horizontal="center" vertical="center" wrapText="1"/>
    </xf>
    <xf numFmtId="0" fontId="7" fillId="2" borderId="31" xfId="1" applyFont="1" applyFill="1" applyBorder="1" applyAlignment="1" applyProtection="1">
      <alignment horizontal="center" vertical="center" wrapText="1"/>
    </xf>
    <xf numFmtId="0" fontId="3" fillId="7" borderId="31" xfId="1" applyFont="1" applyFill="1" applyBorder="1" applyAlignment="1" applyProtection="1">
      <alignment horizontal="center" vertical="center" wrapText="1"/>
    </xf>
    <xf numFmtId="0" fontId="3" fillId="7" borderId="31" xfId="0" applyFont="1" applyFill="1" applyBorder="1" applyAlignment="1">
      <alignment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" fontId="15" fillId="0" borderId="32" xfId="1" applyNumberFormat="1" applyFont="1" applyFill="1" applyBorder="1" applyAlignment="1" applyProtection="1">
      <alignment horizontal="center" vertical="center" wrapText="1"/>
    </xf>
    <xf numFmtId="0" fontId="7" fillId="0" borderId="41" xfId="1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>
      <alignment wrapText="1"/>
    </xf>
    <xf numFmtId="1" fontId="7" fillId="0" borderId="19" xfId="1" applyNumberFormat="1" applyFont="1" applyFill="1" applyBorder="1" applyAlignment="1" applyProtection="1">
      <alignment horizontal="center" vertical="center" wrapText="1"/>
    </xf>
    <xf numFmtId="1" fontId="7" fillId="0" borderId="20" xfId="1" applyNumberFormat="1" applyFont="1" applyFill="1" applyBorder="1" applyAlignment="1" applyProtection="1">
      <alignment horizontal="center" vertical="center" wrapText="1"/>
    </xf>
    <xf numFmtId="1" fontId="3" fillId="0" borderId="20" xfId="1" applyNumberFormat="1" applyFont="1" applyFill="1" applyBorder="1" applyAlignment="1" applyProtection="1">
      <alignment horizontal="center" vertical="center" wrapText="1"/>
    </xf>
    <xf numFmtId="1" fontId="7" fillId="0" borderId="42" xfId="1" applyNumberFormat="1" applyFont="1" applyFill="1" applyBorder="1" applyAlignment="1" applyProtection="1">
      <alignment horizontal="center" vertical="center" wrapText="1"/>
    </xf>
    <xf numFmtId="1" fontId="7" fillId="0" borderId="21" xfId="1" applyNumberFormat="1" applyFont="1" applyFill="1" applyBorder="1" applyAlignment="1" applyProtection="1">
      <alignment horizontal="center" vertical="center" wrapText="1"/>
    </xf>
    <xf numFmtId="0" fontId="3" fillId="10" borderId="39" xfId="1" applyFont="1" applyFill="1" applyBorder="1" applyAlignment="1" applyProtection="1">
      <alignment horizontal="left" vertical="center" wrapText="1"/>
    </xf>
    <xf numFmtId="0" fontId="3" fillId="10" borderId="17" xfId="1" applyFont="1" applyFill="1" applyBorder="1" applyAlignment="1" applyProtection="1">
      <alignment horizontal="left" vertical="center" wrapText="1"/>
    </xf>
    <xf numFmtId="0" fontId="3" fillId="10" borderId="7" xfId="1" applyFont="1" applyFill="1" applyBorder="1" applyAlignment="1" applyProtection="1">
      <alignment horizontal="left" vertical="center" wrapText="1"/>
    </xf>
    <xf numFmtId="0" fontId="3" fillId="10" borderId="8" xfId="1" applyFont="1" applyFill="1" applyBorder="1" applyAlignment="1" applyProtection="1">
      <alignment horizontal="left" vertical="center" wrapText="1"/>
    </xf>
    <xf numFmtId="1" fontId="3" fillId="2" borderId="7" xfId="1" applyNumberFormat="1" applyFont="1" applyFill="1" applyBorder="1" applyAlignment="1" applyProtection="1">
      <alignment horizontal="center" vertical="center" wrapText="1"/>
    </xf>
    <xf numFmtId="1" fontId="0" fillId="7" borderId="0" xfId="0" applyNumberFormat="1" applyFill="1"/>
    <xf numFmtId="1" fontId="3" fillId="0" borderId="15" xfId="1" applyNumberFormat="1" applyFont="1" applyBorder="1" applyAlignment="1" applyProtection="1">
      <alignment horizontal="center" vertical="center" wrapText="1"/>
    </xf>
    <xf numFmtId="1" fontId="7" fillId="0" borderId="15" xfId="1" applyNumberFormat="1" applyFont="1" applyBorder="1" applyAlignment="1" applyProtection="1">
      <alignment horizontal="center" vertical="center" wrapText="1"/>
    </xf>
    <xf numFmtId="1" fontId="7" fillId="0" borderId="16" xfId="1" applyNumberFormat="1" applyFont="1" applyBorder="1" applyAlignment="1" applyProtection="1">
      <alignment horizontal="center" vertical="center" wrapText="1"/>
    </xf>
    <xf numFmtId="1" fontId="7" fillId="0" borderId="24" xfId="1" applyNumberFormat="1" applyFont="1" applyBorder="1" applyAlignment="1" applyProtection="1">
      <alignment horizontal="center" vertical="center" wrapText="1"/>
    </xf>
    <xf numFmtId="1" fontId="7" fillId="0" borderId="25" xfId="1" applyNumberFormat="1" applyFont="1" applyBorder="1" applyAlignment="1" applyProtection="1">
      <alignment horizontal="center" vertical="center" wrapText="1"/>
    </xf>
    <xf numFmtId="1" fontId="7" fillId="0" borderId="14" xfId="1" applyNumberFormat="1" applyFont="1" applyBorder="1" applyAlignment="1" applyProtection="1">
      <alignment horizontal="center" vertical="center" wrapText="1"/>
    </xf>
    <xf numFmtId="1" fontId="16" fillId="0" borderId="23" xfId="1" applyNumberFormat="1" applyFont="1" applyBorder="1" applyAlignment="1" applyProtection="1">
      <alignment horizontal="center" vertical="center" wrapText="1"/>
    </xf>
    <xf numFmtId="1" fontId="17" fillId="0" borderId="22" xfId="1" applyNumberFormat="1" applyFont="1" applyBorder="1" applyAlignment="1" applyProtection="1">
      <alignment horizontal="center" vertical="center" wrapText="1"/>
    </xf>
    <xf numFmtId="1" fontId="17" fillId="0" borderId="10" xfId="1" applyNumberFormat="1" applyFont="1" applyBorder="1" applyAlignment="1" applyProtection="1">
      <alignment horizontal="center" vertical="center" wrapText="1"/>
    </xf>
    <xf numFmtId="1" fontId="17" fillId="0" borderId="9" xfId="1" applyNumberFormat="1" applyFont="1" applyBorder="1" applyAlignment="1" applyProtection="1">
      <alignment horizontal="center" vertical="center" wrapText="1"/>
    </xf>
    <xf numFmtId="1" fontId="17" fillId="0" borderId="32" xfId="1" applyNumberFormat="1" applyFont="1" applyBorder="1" applyAlignment="1" applyProtection="1">
      <alignment horizontal="center" vertical="center" wrapText="1"/>
    </xf>
    <xf numFmtId="1" fontId="3" fillId="0" borderId="23" xfId="1" applyNumberFormat="1" applyFont="1" applyBorder="1" applyAlignment="1" applyProtection="1">
      <alignment horizontal="center" vertical="center" wrapText="1"/>
    </xf>
    <xf numFmtId="0" fontId="3" fillId="0" borderId="31" xfId="1" applyFont="1" applyBorder="1" applyAlignment="1" applyProtection="1">
      <alignment horizontal="center" vertical="center" wrapText="1"/>
    </xf>
    <xf numFmtId="0" fontId="3" fillId="0" borderId="31" xfId="1" applyFont="1" applyBorder="1" applyAlignment="1" applyProtection="1">
      <alignment vertical="center" wrapText="1"/>
    </xf>
    <xf numFmtId="1" fontId="3" fillId="0" borderId="9" xfId="1" applyNumberFormat="1" applyFont="1" applyBorder="1" applyAlignment="1" applyProtection="1">
      <alignment horizontal="center" vertical="center" wrapText="1"/>
    </xf>
    <xf numFmtId="0" fontId="7" fillId="0" borderId="31" xfId="1" applyFont="1" applyBorder="1" applyAlignment="1" applyProtection="1">
      <alignment vertical="center" wrapText="1"/>
    </xf>
    <xf numFmtId="0" fontId="7" fillId="0" borderId="50" xfId="1" applyFont="1" applyBorder="1" applyAlignment="1" applyProtection="1">
      <alignment horizontal="center" vertical="center" wrapText="1"/>
    </xf>
    <xf numFmtId="0" fontId="7" fillId="0" borderId="50" xfId="1" applyFont="1" applyBorder="1" applyAlignment="1" applyProtection="1">
      <alignment vertical="center" wrapText="1"/>
    </xf>
    <xf numFmtId="1" fontId="3" fillId="0" borderId="11" xfId="1" applyNumberFormat="1" applyFont="1" applyBorder="1" applyAlignment="1" applyProtection="1">
      <alignment horizontal="center" vertical="center" wrapText="1"/>
    </xf>
    <xf numFmtId="1" fontId="7" fillId="0" borderId="12" xfId="1" applyNumberFormat="1" applyFont="1" applyBorder="1" applyAlignment="1" applyProtection="1">
      <alignment horizontal="center" vertical="center" wrapText="1"/>
    </xf>
    <xf numFmtId="1" fontId="7" fillId="0" borderId="26" xfId="1" applyNumberFormat="1" applyFont="1" applyBorder="1" applyAlignment="1" applyProtection="1">
      <alignment horizontal="center" vertical="center" wrapText="1"/>
    </xf>
    <xf numFmtId="1" fontId="7" fillId="0" borderId="11" xfId="1" applyNumberFormat="1" applyFont="1" applyBorder="1" applyAlignment="1" applyProtection="1">
      <alignment horizontal="center" vertical="center" wrapText="1"/>
    </xf>
    <xf numFmtId="0" fontId="3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left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11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0" fontId="3" fillId="0" borderId="26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7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7" fillId="0" borderId="11" xfId="1" applyFont="1" applyBorder="1" applyAlignment="1" applyProtection="1">
      <alignment horizontal="center" vertical="center" textRotation="90" wrapText="1"/>
    </xf>
    <xf numFmtId="0" fontId="7" fillId="0" borderId="19" xfId="1" applyFont="1" applyBorder="1" applyAlignment="1" applyProtection="1">
      <alignment horizontal="center" vertical="center" textRotation="90" wrapText="1"/>
    </xf>
    <xf numFmtId="0" fontId="7" fillId="0" borderId="12" xfId="1" applyFont="1" applyBorder="1" applyAlignment="1" applyProtection="1">
      <alignment horizontal="center" vertical="center" textRotation="90" wrapText="1"/>
    </xf>
    <xf numFmtId="0" fontId="7" fillId="0" borderId="20" xfId="1" applyFont="1" applyBorder="1" applyAlignment="1" applyProtection="1">
      <alignment horizontal="center" vertical="center" textRotation="90" wrapText="1"/>
    </xf>
    <xf numFmtId="0" fontId="7" fillId="0" borderId="13" xfId="1" applyFont="1" applyBorder="1" applyAlignment="1" applyProtection="1">
      <alignment horizontal="center" vertical="center" textRotation="90" wrapText="1"/>
    </xf>
    <xf numFmtId="0" fontId="7" fillId="0" borderId="21" xfId="1" applyFont="1" applyBorder="1" applyAlignment="1" applyProtection="1">
      <alignment horizontal="center" vertical="center" textRotation="90" wrapText="1"/>
    </xf>
    <xf numFmtId="0" fontId="7" fillId="0" borderId="14" xfId="1" applyFont="1" applyBorder="1" applyAlignment="1" applyProtection="1">
      <alignment horizontal="center" vertical="center" textRotation="90" wrapText="1"/>
    </xf>
    <xf numFmtId="0" fontId="7" fillId="0" borderId="22" xfId="1" applyFont="1" applyBorder="1" applyAlignment="1" applyProtection="1">
      <alignment horizontal="center" vertical="center" textRotation="90" wrapText="1"/>
    </xf>
    <xf numFmtId="0" fontId="7" fillId="0" borderId="27" xfId="1" applyFont="1" applyBorder="1" applyAlignment="1" applyProtection="1">
      <alignment horizontal="center" vertical="center" textRotation="90" wrapText="1"/>
    </xf>
    <xf numFmtId="0" fontId="7" fillId="0" borderId="15" xfId="1" applyFont="1" applyBorder="1" applyAlignment="1" applyProtection="1">
      <alignment horizontal="center" vertical="center" textRotation="90" wrapText="1"/>
    </xf>
    <xf numFmtId="0" fontId="7" fillId="0" borderId="23" xfId="1" applyFont="1" applyBorder="1" applyAlignment="1" applyProtection="1">
      <alignment horizontal="center" vertical="center" textRotation="90" wrapText="1"/>
    </xf>
    <xf numFmtId="0" fontId="3" fillId="0" borderId="15" xfId="1" applyFont="1" applyBorder="1" applyAlignment="1" applyProtection="1">
      <alignment horizontal="center" vertical="center" wrapText="1"/>
    </xf>
    <xf numFmtId="0" fontId="3" fillId="0" borderId="16" xfId="1" applyFont="1" applyBorder="1" applyAlignment="1" applyProtection="1">
      <alignment horizontal="center" vertical="center" wrapText="1"/>
    </xf>
    <xf numFmtId="0" fontId="3" fillId="0" borderId="18" xfId="1" applyFont="1" applyBorder="1" applyAlignment="1" applyProtection="1">
      <alignment horizontal="center" vertical="center" wrapText="1"/>
    </xf>
    <xf numFmtId="0" fontId="3" fillId="0" borderId="17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textRotation="90" wrapText="1"/>
    </xf>
    <xf numFmtId="0" fontId="7" fillId="0" borderId="10" xfId="1" applyFont="1" applyBorder="1" applyAlignment="1" applyProtection="1">
      <alignment horizontal="center" vertical="center" textRotation="90" wrapText="1"/>
    </xf>
    <xf numFmtId="0" fontId="7" fillId="0" borderId="26" xfId="1" applyFont="1" applyBorder="1" applyAlignment="1" applyProtection="1">
      <alignment horizontal="center" vertical="center" textRotation="90" wrapText="1"/>
    </xf>
    <xf numFmtId="0" fontId="3" fillId="5" borderId="31" xfId="1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3" fillId="5" borderId="31" xfId="1" applyNumberFormat="1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2" borderId="31" xfId="1" applyFont="1" applyFill="1" applyBorder="1" applyAlignment="1" applyProtection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3" fillId="2" borderId="31" xfId="1" applyFont="1" applyFill="1" applyBorder="1" applyAlignment="1" applyProtection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3" fillId="6" borderId="31" xfId="1" applyFont="1" applyFill="1" applyBorder="1" applyAlignment="1" applyProtection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3" fillId="6" borderId="31" xfId="1" applyFont="1" applyFill="1" applyBorder="1" applyAlignment="1" applyProtection="1">
      <alignment horizontal="left" vertical="center" wrapText="1"/>
    </xf>
    <xf numFmtId="0" fontId="0" fillId="6" borderId="31" xfId="0" applyFill="1" applyBorder="1" applyAlignment="1">
      <alignment horizontal="left" vertical="center" wrapText="1"/>
    </xf>
    <xf numFmtId="0" fontId="3" fillId="0" borderId="40" xfId="1" applyFont="1" applyBorder="1" applyAlignment="1" applyProtection="1">
      <alignment horizontal="center" vertical="center" wrapText="1"/>
    </xf>
    <xf numFmtId="0" fontId="3" fillId="0" borderId="40" xfId="1" applyFont="1" applyBorder="1" applyAlignment="1" applyProtection="1">
      <alignment vertical="center" wrapText="1"/>
    </xf>
    <xf numFmtId="0" fontId="0" fillId="0" borderId="31" xfId="0" applyBorder="1" applyAlignment="1">
      <alignment vertical="center" wrapText="1"/>
    </xf>
    <xf numFmtId="0" fontId="3" fillId="0" borderId="43" xfId="1" applyFont="1" applyBorder="1" applyAlignment="1" applyProtection="1">
      <alignment horizontal="center" vertical="center" wrapText="1"/>
    </xf>
    <xf numFmtId="0" fontId="3" fillId="0" borderId="44" xfId="1" applyFont="1" applyBorder="1" applyAlignment="1" applyProtection="1">
      <alignment horizontal="center" vertical="center" wrapText="1"/>
    </xf>
    <xf numFmtId="0" fontId="3" fillId="0" borderId="45" xfId="1" applyFont="1" applyBorder="1" applyAlignment="1" applyProtection="1">
      <alignment horizontal="center" vertical="center" wrapText="1"/>
    </xf>
    <xf numFmtId="0" fontId="3" fillId="0" borderId="41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46" xfId="1" applyFont="1" applyBorder="1" applyAlignment="1" applyProtection="1">
      <alignment horizontal="center" vertical="center" wrapText="1"/>
    </xf>
    <xf numFmtId="0" fontId="3" fillId="0" borderId="47" xfId="1" applyFont="1" applyBorder="1" applyAlignment="1" applyProtection="1">
      <alignment horizontal="center" vertical="center" wrapText="1"/>
    </xf>
    <xf numFmtId="0" fontId="3" fillId="0" borderId="48" xfId="1" applyFont="1" applyBorder="1" applyAlignment="1" applyProtection="1">
      <alignment horizontal="center" vertical="center" wrapText="1"/>
    </xf>
    <xf numFmtId="1" fontId="3" fillId="0" borderId="24" xfId="1" applyNumberFormat="1" applyFont="1" applyBorder="1" applyAlignment="1" applyProtection="1">
      <alignment horizontal="center" vertical="center" wrapText="1"/>
    </xf>
    <xf numFmtId="1" fontId="3" fillId="0" borderId="9" xfId="1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16" fillId="0" borderId="15" xfId="1" applyNumberFormat="1" applyFont="1" applyBorder="1" applyAlignment="1" applyProtection="1">
      <alignment horizontal="center" vertical="center" wrapText="1"/>
    </xf>
    <xf numFmtId="1" fontId="16" fillId="0" borderId="23" xfId="1" applyNumberFormat="1" applyFont="1" applyBorder="1" applyAlignment="1" applyProtection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3" fillId="0" borderId="31" xfId="1" applyFont="1" applyBorder="1" applyAlignment="1" applyProtection="1">
      <alignment horizontal="center" vertical="center" wrapText="1"/>
    </xf>
    <xf numFmtId="0" fontId="3" fillId="0" borderId="31" xfId="1" applyFont="1" applyBorder="1" applyAlignment="1" applyProtection="1">
      <alignment vertical="center" wrapText="1"/>
    </xf>
    <xf numFmtId="0" fontId="14" fillId="0" borderId="31" xfId="1" applyFont="1" applyBorder="1" applyAlignment="1" applyProtection="1">
      <alignment horizontal="center" vertical="center" wrapText="1"/>
    </xf>
    <xf numFmtId="0" fontId="14" fillId="0" borderId="36" xfId="1" applyFont="1" applyBorder="1" applyAlignment="1" applyProtection="1">
      <alignment horizontal="center" vertical="center" wrapText="1"/>
    </xf>
    <xf numFmtId="0" fontId="14" fillId="0" borderId="49" xfId="1" applyFont="1" applyBorder="1" applyAlignment="1" applyProtection="1">
      <alignment horizontal="center" vertical="center" wrapText="1"/>
    </xf>
    <xf numFmtId="0" fontId="7" fillId="0" borderId="31" xfId="1" applyFont="1" applyBorder="1" applyAlignment="1" applyProtection="1">
      <alignment horizontal="center" vertical="center" wrapText="1"/>
    </xf>
    <xf numFmtId="0" fontId="7" fillId="0" borderId="36" xfId="1" applyFont="1" applyBorder="1" applyAlignment="1" applyProtection="1">
      <alignment horizontal="center" vertical="center" wrapText="1"/>
    </xf>
    <xf numFmtId="0" fontId="7" fillId="0" borderId="49" xfId="1" applyFont="1" applyBorder="1" applyAlignment="1" applyProtection="1">
      <alignment horizontal="center" vertical="center" wrapText="1"/>
    </xf>
    <xf numFmtId="0" fontId="7" fillId="0" borderId="50" xfId="1" applyFont="1" applyBorder="1" applyAlignment="1" applyProtection="1">
      <alignment horizontal="center" vertical="center" wrapText="1"/>
    </xf>
    <xf numFmtId="0" fontId="7" fillId="0" borderId="37" xfId="1" applyFont="1" applyBorder="1" applyAlignment="1" applyProtection="1">
      <alignment horizontal="center" vertical="center" wrapText="1"/>
    </xf>
    <xf numFmtId="0" fontId="7" fillId="0" borderId="51" xfId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indexed="9"/>
      </font>
    </dxf>
    <dxf>
      <font>
        <b val="0"/>
        <condense val="0"/>
        <extend val="0"/>
        <color indexed="9"/>
      </font>
    </dxf>
    <dxf>
      <font>
        <color indexed="9"/>
      </font>
    </dxf>
    <dxf>
      <font>
        <color indexed="9"/>
      </font>
    </dxf>
    <dxf>
      <font>
        <condense val="0"/>
        <extend val="0"/>
        <color indexed="9"/>
      </font>
    </dxf>
    <dxf>
      <font>
        <color indexed="9"/>
      </font>
    </dxf>
    <dxf>
      <font>
        <b val="0"/>
        <condense val="0"/>
        <extend val="0"/>
        <color indexed="9"/>
      </font>
    </dxf>
    <dxf>
      <font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13"/>
  <sheetViews>
    <sheetView tabSelected="1" topLeftCell="A92" zoomScale="80" zoomScaleNormal="80" workbookViewId="0">
      <selection activeCell="C130" sqref="C130"/>
    </sheetView>
  </sheetViews>
  <sheetFormatPr defaultRowHeight="15" x14ac:dyDescent="0.25"/>
  <cols>
    <col min="2" max="2" width="17.42578125" customWidth="1"/>
    <col min="3" max="3" width="82.5703125" customWidth="1"/>
    <col min="4" max="9" width="7.140625" customWidth="1"/>
    <col min="10" max="12" width="9.7109375" customWidth="1"/>
    <col min="13" max="13" width="11" customWidth="1"/>
    <col min="14" max="21" width="9.7109375" customWidth="1"/>
    <col min="22" max="22" width="11.140625" customWidth="1"/>
    <col min="23" max="24" width="9.7109375" customWidth="1"/>
    <col min="25" max="25" width="15.42578125" customWidth="1"/>
    <col min="26" max="26" width="12.5703125" customWidth="1"/>
  </cols>
  <sheetData>
    <row r="1" spans="2:26" ht="18.75" x14ac:dyDescent="0.25">
      <c r="B1" s="220" t="s">
        <v>0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1"/>
      <c r="X1" s="1"/>
      <c r="Y1" s="1"/>
      <c r="Z1" s="1"/>
    </row>
    <row r="2" spans="2:26" ht="18.75" x14ac:dyDescent="0.25">
      <c r="B2" s="220" t="s">
        <v>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1"/>
      <c r="X2" s="1"/>
      <c r="Y2" s="1"/>
      <c r="Z2" s="1"/>
    </row>
    <row r="3" spans="2:26" ht="18.75" x14ac:dyDescent="0.25">
      <c r="B3" s="220" t="s">
        <v>2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1"/>
      <c r="X3" s="1"/>
      <c r="Y3" s="1"/>
      <c r="Z3" s="1"/>
    </row>
    <row r="4" spans="2:26" ht="18.75" x14ac:dyDescent="0.25">
      <c r="B4" s="221" t="s">
        <v>3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"/>
      <c r="X4" s="2"/>
      <c r="Y4" s="3"/>
      <c r="Z4" s="3"/>
    </row>
    <row r="5" spans="2:26" ht="18.75" x14ac:dyDescent="0.25">
      <c r="B5" s="222" t="s">
        <v>4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4"/>
      <c r="X5" s="4"/>
      <c r="Y5" s="4"/>
      <c r="Z5" s="4"/>
    </row>
    <row r="6" spans="2:26" ht="18.75" x14ac:dyDescent="0.3">
      <c r="B6" s="5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8"/>
      <c r="O6" s="9" t="s">
        <v>5</v>
      </c>
      <c r="P6" s="9"/>
      <c r="Q6" s="9"/>
      <c r="R6" s="9"/>
      <c r="S6" s="9"/>
      <c r="T6" s="9"/>
      <c r="U6" s="10"/>
      <c r="V6" s="11">
        <v>2023</v>
      </c>
      <c r="W6" s="9"/>
      <c r="X6" s="9"/>
      <c r="Y6" s="10"/>
      <c r="Z6" s="11"/>
    </row>
    <row r="7" spans="2:26" ht="18.75" x14ac:dyDescent="0.3">
      <c r="B7" s="5"/>
      <c r="C7" s="6"/>
      <c r="D7" s="6"/>
      <c r="E7" s="6"/>
      <c r="F7" s="6"/>
      <c r="G7" s="6"/>
      <c r="H7" s="6"/>
      <c r="I7" s="6"/>
      <c r="J7" s="7"/>
      <c r="K7" s="7"/>
      <c r="L7" s="7"/>
      <c r="M7" s="7"/>
      <c r="N7" s="8"/>
      <c r="O7" s="9" t="s">
        <v>6</v>
      </c>
      <c r="P7" s="9"/>
      <c r="Q7" s="9"/>
      <c r="R7" s="9"/>
      <c r="S7" s="9"/>
      <c r="T7" s="9"/>
      <c r="U7" s="218" t="s">
        <v>210</v>
      </c>
      <c r="V7" s="219"/>
      <c r="W7" s="9"/>
      <c r="X7" s="9"/>
      <c r="Y7" s="12"/>
      <c r="Z7" s="13"/>
    </row>
    <row r="8" spans="2:26" ht="19.5" thickBot="1" x14ac:dyDescent="0.35">
      <c r="B8" s="5"/>
      <c r="C8" s="6"/>
      <c r="D8" s="6"/>
      <c r="E8" s="6"/>
      <c r="F8" s="6"/>
      <c r="G8" s="6"/>
      <c r="H8" s="6"/>
      <c r="I8" s="6"/>
      <c r="J8" s="7"/>
      <c r="K8" s="7"/>
      <c r="L8" s="7"/>
      <c r="M8" s="7"/>
      <c r="N8" s="8"/>
      <c r="O8" s="223" t="s">
        <v>7</v>
      </c>
      <c r="P8" s="223"/>
      <c r="Q8" s="223"/>
      <c r="R8" s="223"/>
      <c r="S8" s="223"/>
      <c r="T8" s="223"/>
      <c r="U8" s="223"/>
      <c r="V8" s="223"/>
      <c r="W8" s="14"/>
      <c r="X8" s="14"/>
      <c r="Y8" s="14"/>
      <c r="Z8" s="14"/>
    </row>
    <row r="9" spans="2:26" ht="19.5" thickBot="1" x14ac:dyDescent="0.35">
      <c r="B9" s="224" t="s">
        <v>8</v>
      </c>
      <c r="C9" s="227" t="s">
        <v>9</v>
      </c>
      <c r="D9" s="230" t="s">
        <v>10</v>
      </c>
      <c r="E9" s="231"/>
      <c r="F9" s="231"/>
      <c r="G9" s="231"/>
      <c r="H9" s="231"/>
      <c r="I9" s="232"/>
      <c r="J9" s="233" t="s">
        <v>11</v>
      </c>
      <c r="K9" s="234"/>
      <c r="L9" s="234"/>
      <c r="M9" s="234"/>
      <c r="N9" s="234"/>
      <c r="O9" s="234" t="s">
        <v>12</v>
      </c>
      <c r="P9" s="234"/>
      <c r="Q9" s="234"/>
      <c r="R9" s="234"/>
      <c r="S9" s="234"/>
      <c r="T9" s="234"/>
      <c r="U9" s="234"/>
      <c r="V9" s="235"/>
      <c r="Y9" s="15" t="s">
        <v>13</v>
      </c>
      <c r="Z9" s="16"/>
    </row>
    <row r="10" spans="2:26" ht="19.5" thickBot="1" x14ac:dyDescent="0.3">
      <c r="B10" s="225"/>
      <c r="C10" s="228"/>
      <c r="D10" s="236" t="s">
        <v>14</v>
      </c>
      <c r="E10" s="238" t="s">
        <v>15</v>
      </c>
      <c r="F10" s="238" t="s">
        <v>16</v>
      </c>
      <c r="G10" s="238" t="s">
        <v>17</v>
      </c>
      <c r="H10" s="238" t="s">
        <v>18</v>
      </c>
      <c r="I10" s="240" t="s">
        <v>19</v>
      </c>
      <c r="J10" s="242" t="s">
        <v>20</v>
      </c>
      <c r="K10" s="245" t="s">
        <v>21</v>
      </c>
      <c r="L10" s="247" t="s">
        <v>22</v>
      </c>
      <c r="M10" s="247"/>
      <c r="N10" s="248"/>
      <c r="O10" s="250" t="s">
        <v>23</v>
      </c>
      <c r="P10" s="235"/>
      <c r="Q10" s="233" t="s">
        <v>24</v>
      </c>
      <c r="R10" s="249"/>
      <c r="S10" s="250" t="s">
        <v>25</v>
      </c>
      <c r="T10" s="235"/>
      <c r="U10" s="233" t="s">
        <v>26</v>
      </c>
      <c r="V10" s="235"/>
      <c r="X10" s="9"/>
      <c r="Y10" s="17"/>
      <c r="Z10" s="17"/>
    </row>
    <row r="11" spans="2:26" ht="18.75" x14ac:dyDescent="0.25">
      <c r="B11" s="225"/>
      <c r="C11" s="228"/>
      <c r="D11" s="237"/>
      <c r="E11" s="239"/>
      <c r="F11" s="239"/>
      <c r="G11" s="239"/>
      <c r="H11" s="239"/>
      <c r="I11" s="241"/>
      <c r="J11" s="243"/>
      <c r="K11" s="246"/>
      <c r="L11" s="246" t="s">
        <v>27</v>
      </c>
      <c r="M11" s="246" t="s">
        <v>28</v>
      </c>
      <c r="N11" s="252" t="s">
        <v>29</v>
      </c>
      <c r="O11" s="18" t="s">
        <v>30</v>
      </c>
      <c r="P11" s="19" t="s">
        <v>31</v>
      </c>
      <c r="Q11" s="20" t="s">
        <v>32</v>
      </c>
      <c r="R11" s="21" t="s">
        <v>33</v>
      </c>
      <c r="S11" s="18" t="s">
        <v>34</v>
      </c>
      <c r="T11" s="19" t="s">
        <v>35</v>
      </c>
      <c r="U11" s="20" t="s">
        <v>36</v>
      </c>
      <c r="V11" s="19" t="s">
        <v>37</v>
      </c>
      <c r="X11" s="9"/>
      <c r="Y11" s="17"/>
      <c r="Z11" s="17"/>
    </row>
    <row r="12" spans="2:26" ht="19.5" thickBot="1" x14ac:dyDescent="0.3">
      <c r="B12" s="226"/>
      <c r="C12" s="229"/>
      <c r="D12" s="237"/>
      <c r="E12" s="239"/>
      <c r="F12" s="239"/>
      <c r="G12" s="239"/>
      <c r="H12" s="239"/>
      <c r="I12" s="241"/>
      <c r="J12" s="244"/>
      <c r="K12" s="238"/>
      <c r="L12" s="251"/>
      <c r="M12" s="251"/>
      <c r="N12" s="253"/>
      <c r="O12" s="22" t="s">
        <v>39</v>
      </c>
      <c r="P12" s="23" t="s">
        <v>40</v>
      </c>
      <c r="Q12" s="24" t="s">
        <v>39</v>
      </c>
      <c r="R12" s="25" t="s">
        <v>40</v>
      </c>
      <c r="S12" s="22" t="s">
        <v>39</v>
      </c>
      <c r="T12" s="23" t="s">
        <v>40</v>
      </c>
      <c r="U12" s="24" t="s">
        <v>39</v>
      </c>
      <c r="V12" s="23" t="s">
        <v>40</v>
      </c>
      <c r="X12" s="14"/>
      <c r="Y12" s="14"/>
      <c r="Z12" s="14"/>
    </row>
    <row r="13" spans="2:26" ht="18.75" x14ac:dyDescent="0.3">
      <c r="B13" s="26">
        <v>1</v>
      </c>
      <c r="C13" s="26">
        <v>2</v>
      </c>
      <c r="D13" s="27">
        <v>3</v>
      </c>
      <c r="E13" s="28">
        <v>4</v>
      </c>
      <c r="F13" s="28">
        <v>5</v>
      </c>
      <c r="G13" s="28">
        <v>6</v>
      </c>
      <c r="H13" s="28">
        <v>7</v>
      </c>
      <c r="I13" s="29">
        <v>8</v>
      </c>
      <c r="J13" s="30" t="s">
        <v>42</v>
      </c>
      <c r="K13" s="31">
        <v>10</v>
      </c>
      <c r="L13" s="31" t="s">
        <v>43</v>
      </c>
      <c r="M13" s="31">
        <v>12</v>
      </c>
      <c r="N13" s="32" t="s">
        <v>44</v>
      </c>
      <c r="O13" s="30">
        <v>14</v>
      </c>
      <c r="P13" s="33" t="s">
        <v>45</v>
      </c>
      <c r="Q13" s="34">
        <v>16</v>
      </c>
      <c r="R13" s="32" t="s">
        <v>46</v>
      </c>
      <c r="S13" s="30">
        <v>18</v>
      </c>
      <c r="T13" s="33" t="s">
        <v>47</v>
      </c>
      <c r="U13" s="34">
        <v>20</v>
      </c>
      <c r="V13" s="33">
        <v>21</v>
      </c>
      <c r="Y13" s="16"/>
      <c r="Z13" s="16"/>
    </row>
    <row r="14" spans="2:26" ht="18.75" x14ac:dyDescent="0.3">
      <c r="B14" s="35" t="s">
        <v>48</v>
      </c>
      <c r="C14" s="36" t="s">
        <v>49</v>
      </c>
      <c r="D14" s="37"/>
      <c r="E14" s="38"/>
      <c r="F14" s="38"/>
      <c r="G14" s="38"/>
      <c r="H14" s="38"/>
      <c r="I14" s="39"/>
      <c r="J14" s="40">
        <f>J15</f>
        <v>1027</v>
      </c>
      <c r="K14" s="41">
        <f>K15</f>
        <v>24</v>
      </c>
      <c r="L14" s="41">
        <f>L15</f>
        <v>1027</v>
      </c>
      <c r="M14" s="41">
        <f>M15</f>
        <v>442</v>
      </c>
      <c r="N14" s="42">
        <f>N15</f>
        <v>0</v>
      </c>
      <c r="O14" s="40">
        <f>O15</f>
        <v>422</v>
      </c>
      <c r="P14" s="43">
        <f>P15</f>
        <v>605</v>
      </c>
      <c r="Q14" s="44">
        <f>Q15</f>
        <v>0</v>
      </c>
      <c r="R14" s="42">
        <f>R15</f>
        <v>0</v>
      </c>
      <c r="S14" s="40">
        <f>S15</f>
        <v>0</v>
      </c>
      <c r="T14" s="40">
        <f t="shared" ref="T14:V14" si="0">T15</f>
        <v>0</v>
      </c>
      <c r="U14" s="40">
        <f t="shared" si="0"/>
        <v>0</v>
      </c>
      <c r="V14" s="40">
        <f t="shared" si="0"/>
        <v>0</v>
      </c>
      <c r="Y14" s="16"/>
      <c r="Z14" s="16"/>
    </row>
    <row r="15" spans="2:26" ht="18.75" x14ac:dyDescent="0.3">
      <c r="B15" s="45" t="s">
        <v>50</v>
      </c>
      <c r="C15" s="46" t="s">
        <v>51</v>
      </c>
      <c r="D15" s="47"/>
      <c r="E15" s="48"/>
      <c r="F15" s="48"/>
      <c r="G15" s="48"/>
      <c r="H15" s="48"/>
      <c r="I15" s="49"/>
      <c r="J15" s="50">
        <f t="shared" ref="J15:O15" si="1">SUM(J16:J23)</f>
        <v>1027</v>
      </c>
      <c r="K15" s="51">
        <f t="shared" si="1"/>
        <v>24</v>
      </c>
      <c r="L15" s="51">
        <f t="shared" si="1"/>
        <v>1027</v>
      </c>
      <c r="M15" s="51">
        <f t="shared" si="1"/>
        <v>442</v>
      </c>
      <c r="N15" s="52">
        <f t="shared" si="1"/>
        <v>0</v>
      </c>
      <c r="O15" s="50">
        <f t="shared" si="1"/>
        <v>422</v>
      </c>
      <c r="P15" s="53">
        <f t="shared" ref="P15:V15" si="2">SUM(P16:P23)</f>
        <v>605</v>
      </c>
      <c r="Q15" s="54">
        <f t="shared" si="2"/>
        <v>0</v>
      </c>
      <c r="R15" s="52">
        <f t="shared" si="2"/>
        <v>0</v>
      </c>
      <c r="S15" s="50">
        <f t="shared" si="2"/>
        <v>0</v>
      </c>
      <c r="T15" s="53">
        <f t="shared" si="2"/>
        <v>0</v>
      </c>
      <c r="U15" s="54">
        <f t="shared" si="2"/>
        <v>0</v>
      </c>
      <c r="V15" s="53">
        <f t="shared" si="2"/>
        <v>0</v>
      </c>
      <c r="Y15" s="15" t="s">
        <v>52</v>
      </c>
      <c r="Z15" s="16"/>
    </row>
    <row r="16" spans="2:26" ht="18.75" x14ac:dyDescent="0.3">
      <c r="B16" s="55" t="s">
        <v>53</v>
      </c>
      <c r="C16" s="56" t="s">
        <v>54</v>
      </c>
      <c r="D16" s="57" t="s">
        <v>203</v>
      </c>
      <c r="E16" s="58"/>
      <c r="F16" s="58"/>
      <c r="G16" s="58"/>
      <c r="H16" s="59"/>
      <c r="I16" s="60"/>
      <c r="J16" s="61">
        <f>L16</f>
        <v>96</v>
      </c>
      <c r="K16" s="62">
        <v>8</v>
      </c>
      <c r="L16" s="63">
        <f t="shared" ref="L16:L28" si="3">SUM(O16:V16)</f>
        <v>96</v>
      </c>
      <c r="M16" s="62">
        <v>16</v>
      </c>
      <c r="N16" s="64"/>
      <c r="O16" s="61">
        <v>34</v>
      </c>
      <c r="P16" s="64">
        <v>62</v>
      </c>
      <c r="Q16" s="65"/>
      <c r="R16" s="66"/>
      <c r="S16" s="67"/>
      <c r="T16" s="68"/>
      <c r="U16" s="69">
        <v>0</v>
      </c>
      <c r="V16" s="70"/>
      <c r="Y16" s="16"/>
      <c r="Z16" s="16"/>
    </row>
    <row r="17" spans="2:26" ht="18.75" x14ac:dyDescent="0.3">
      <c r="B17" s="55" t="s">
        <v>55</v>
      </c>
      <c r="C17" s="56" t="s">
        <v>56</v>
      </c>
      <c r="D17" s="57"/>
      <c r="E17" s="58"/>
      <c r="F17" s="58" t="s">
        <v>203</v>
      </c>
      <c r="G17" s="58"/>
      <c r="H17" s="59"/>
      <c r="I17" s="60"/>
      <c r="J17" s="61">
        <f t="shared" ref="J17:J28" si="4">L17</f>
        <v>116</v>
      </c>
      <c r="K17" s="62"/>
      <c r="L17" s="63">
        <f t="shared" si="3"/>
        <v>116</v>
      </c>
      <c r="M17" s="62">
        <v>50</v>
      </c>
      <c r="N17" s="64"/>
      <c r="O17" s="61">
        <v>50</v>
      </c>
      <c r="P17" s="64">
        <v>66</v>
      </c>
      <c r="Q17" s="65"/>
      <c r="R17" s="66"/>
      <c r="S17" s="67"/>
      <c r="T17" s="68"/>
      <c r="U17" s="69"/>
      <c r="V17" s="70"/>
      <c r="Y17" s="16" t="s">
        <v>57</v>
      </c>
      <c r="Z17" s="16" t="s">
        <v>58</v>
      </c>
    </row>
    <row r="18" spans="2:26" ht="18.75" x14ac:dyDescent="0.3">
      <c r="B18" s="55" t="s">
        <v>59</v>
      </c>
      <c r="C18" s="56" t="s">
        <v>64</v>
      </c>
      <c r="D18" s="57"/>
      <c r="E18" s="58"/>
      <c r="F18" s="58" t="s">
        <v>203</v>
      </c>
      <c r="G18" s="58"/>
      <c r="H18" s="59"/>
      <c r="I18" s="60"/>
      <c r="J18" s="61">
        <f t="shared" si="4"/>
        <v>117</v>
      </c>
      <c r="K18" s="62"/>
      <c r="L18" s="63">
        <f t="shared" si="3"/>
        <v>117</v>
      </c>
      <c r="M18" s="62">
        <v>117</v>
      </c>
      <c r="N18" s="64"/>
      <c r="O18" s="61">
        <v>50</v>
      </c>
      <c r="P18" s="64">
        <v>67</v>
      </c>
      <c r="Q18" s="65"/>
      <c r="R18" s="66"/>
      <c r="S18" s="67"/>
      <c r="T18" s="68"/>
      <c r="U18" s="69"/>
      <c r="V18" s="70"/>
      <c r="Y18" s="16" t="s">
        <v>61</v>
      </c>
      <c r="Z18" s="16" t="s">
        <v>62</v>
      </c>
    </row>
    <row r="19" spans="2:26" ht="18.75" x14ac:dyDescent="0.3">
      <c r="B19" s="55" t="s">
        <v>191</v>
      </c>
      <c r="C19" s="56" t="s">
        <v>192</v>
      </c>
      <c r="D19" s="57"/>
      <c r="E19" s="58"/>
      <c r="F19" s="58"/>
      <c r="G19" s="58"/>
      <c r="H19" s="59"/>
      <c r="I19" s="60"/>
      <c r="J19" s="61">
        <f t="shared" si="4"/>
        <v>78</v>
      </c>
      <c r="K19" s="62"/>
      <c r="L19" s="63">
        <f t="shared" si="3"/>
        <v>78</v>
      </c>
      <c r="M19" s="62">
        <v>117</v>
      </c>
      <c r="N19" s="64"/>
      <c r="O19" s="61">
        <v>34</v>
      </c>
      <c r="P19" s="64">
        <v>44</v>
      </c>
      <c r="Q19" s="71"/>
      <c r="R19" s="66"/>
      <c r="S19" s="67"/>
      <c r="T19" s="68"/>
      <c r="U19" s="69">
        <v>0</v>
      </c>
      <c r="V19" s="70"/>
      <c r="Y19" s="16"/>
      <c r="Z19" s="16"/>
    </row>
    <row r="20" spans="2:26" ht="18.75" x14ac:dyDescent="0.3">
      <c r="B20" s="55" t="s">
        <v>63</v>
      </c>
      <c r="C20" s="56" t="s">
        <v>193</v>
      </c>
      <c r="D20" s="57"/>
      <c r="E20" s="58"/>
      <c r="F20" s="58" t="s">
        <v>203</v>
      </c>
      <c r="G20" s="58"/>
      <c r="H20" s="59"/>
      <c r="I20" s="60"/>
      <c r="J20" s="61">
        <f t="shared" si="4"/>
        <v>38</v>
      </c>
      <c r="K20" s="62"/>
      <c r="L20" s="63">
        <f t="shared" si="3"/>
        <v>38</v>
      </c>
      <c r="M20" s="62">
        <v>10</v>
      </c>
      <c r="N20" s="64"/>
      <c r="O20" s="61">
        <v>16</v>
      </c>
      <c r="P20" s="64">
        <v>22</v>
      </c>
      <c r="Q20" s="71"/>
      <c r="R20" s="66"/>
      <c r="S20" s="67"/>
      <c r="T20" s="68"/>
      <c r="U20" s="69">
        <v>0</v>
      </c>
      <c r="V20" s="70"/>
      <c r="Y20" s="16"/>
      <c r="Z20" s="16"/>
    </row>
    <row r="21" spans="2:26" ht="18.75" x14ac:dyDescent="0.3">
      <c r="B21" s="55" t="s">
        <v>65</v>
      </c>
      <c r="C21" s="56" t="s">
        <v>60</v>
      </c>
      <c r="D21" s="57" t="s">
        <v>203</v>
      </c>
      <c r="E21" s="58"/>
      <c r="F21" s="58"/>
      <c r="G21" s="58"/>
      <c r="H21" s="59"/>
      <c r="I21" s="60"/>
      <c r="J21" s="61">
        <f t="shared" si="4"/>
        <v>134</v>
      </c>
      <c r="K21" s="62">
        <v>8</v>
      </c>
      <c r="L21" s="63">
        <f t="shared" si="3"/>
        <v>134</v>
      </c>
      <c r="M21" s="62">
        <v>117</v>
      </c>
      <c r="N21" s="64"/>
      <c r="O21" s="61">
        <v>50</v>
      </c>
      <c r="P21" s="64">
        <v>84</v>
      </c>
      <c r="Q21" s="71"/>
      <c r="R21" s="66"/>
      <c r="S21" s="67"/>
      <c r="T21" s="68"/>
      <c r="U21" s="69">
        <v>0</v>
      </c>
      <c r="V21" s="70"/>
      <c r="Y21" s="15" t="s">
        <v>67</v>
      </c>
      <c r="Z21" s="16"/>
    </row>
    <row r="22" spans="2:26" ht="18.75" x14ac:dyDescent="0.3">
      <c r="B22" s="55" t="s">
        <v>194</v>
      </c>
      <c r="C22" s="56" t="s">
        <v>38</v>
      </c>
      <c r="D22" s="57" t="s">
        <v>203</v>
      </c>
      <c r="E22" s="58"/>
      <c r="F22" s="58"/>
      <c r="G22" s="58"/>
      <c r="H22" s="59"/>
      <c r="I22" s="60">
        <v>2</v>
      </c>
      <c r="J22" s="61">
        <f t="shared" si="4"/>
        <v>292</v>
      </c>
      <c r="K22" s="62">
        <v>8</v>
      </c>
      <c r="L22" s="63">
        <f t="shared" si="3"/>
        <v>292</v>
      </c>
      <c r="M22" s="62">
        <v>10</v>
      </c>
      <c r="N22" s="64"/>
      <c r="O22" s="61">
        <v>120</v>
      </c>
      <c r="P22" s="64">
        <v>172</v>
      </c>
      <c r="Q22" s="71"/>
      <c r="R22" s="66"/>
      <c r="S22" s="67"/>
      <c r="T22" s="68"/>
      <c r="U22" s="69">
        <v>0</v>
      </c>
      <c r="V22" s="70"/>
      <c r="Y22" s="16"/>
      <c r="Z22" s="16"/>
    </row>
    <row r="23" spans="2:26" ht="18.75" x14ac:dyDescent="0.3">
      <c r="B23" s="55" t="s">
        <v>195</v>
      </c>
      <c r="C23" s="56" t="s">
        <v>72</v>
      </c>
      <c r="D23" s="57"/>
      <c r="E23" s="58"/>
      <c r="F23" s="58" t="s">
        <v>203</v>
      </c>
      <c r="G23" s="58"/>
      <c r="H23" s="59"/>
      <c r="I23" s="60">
        <v>2</v>
      </c>
      <c r="J23" s="61">
        <f t="shared" si="4"/>
        <v>156</v>
      </c>
      <c r="K23" s="62">
        <f>SUM(K24:K25)</f>
        <v>0</v>
      </c>
      <c r="L23" s="63">
        <f t="shared" si="3"/>
        <v>156</v>
      </c>
      <c r="M23" s="62">
        <v>5</v>
      </c>
      <c r="N23" s="64"/>
      <c r="O23" s="61">
        <v>68</v>
      </c>
      <c r="P23" s="64">
        <v>88</v>
      </c>
      <c r="Q23" s="65"/>
      <c r="R23" s="66"/>
      <c r="S23" s="67"/>
      <c r="T23" s="68"/>
      <c r="U23" s="69">
        <v>0</v>
      </c>
      <c r="V23" s="70"/>
      <c r="Y23" s="16" t="s">
        <v>69</v>
      </c>
      <c r="Z23" s="16" t="s">
        <v>70</v>
      </c>
    </row>
    <row r="24" spans="2:26" ht="18.75" x14ac:dyDescent="0.3">
      <c r="B24" s="55" t="s">
        <v>196</v>
      </c>
      <c r="C24" s="56" t="s">
        <v>66</v>
      </c>
      <c r="D24" s="57"/>
      <c r="E24" s="58" t="s">
        <v>204</v>
      </c>
      <c r="F24" s="58" t="s">
        <v>203</v>
      </c>
      <c r="G24" s="58"/>
      <c r="H24" s="59"/>
      <c r="I24" s="60"/>
      <c r="J24" s="61">
        <f t="shared" si="4"/>
        <v>78</v>
      </c>
      <c r="K24" s="62"/>
      <c r="L24" s="63">
        <f t="shared" si="3"/>
        <v>78</v>
      </c>
      <c r="M24" s="62">
        <v>8</v>
      </c>
      <c r="N24" s="64"/>
      <c r="O24" s="61">
        <v>34</v>
      </c>
      <c r="P24" s="64">
        <v>44</v>
      </c>
      <c r="Q24" s="71"/>
      <c r="R24" s="72"/>
      <c r="S24" s="61"/>
      <c r="T24" s="70"/>
      <c r="U24" s="73"/>
      <c r="V24" s="68"/>
      <c r="Y24" s="16"/>
      <c r="Z24" s="16"/>
    </row>
    <row r="25" spans="2:26" ht="18.75" x14ac:dyDescent="0.3">
      <c r="B25" s="55" t="s">
        <v>197</v>
      </c>
      <c r="C25" s="56" t="s">
        <v>68</v>
      </c>
      <c r="D25" s="57"/>
      <c r="E25" s="58"/>
      <c r="F25" s="58" t="s">
        <v>203</v>
      </c>
      <c r="G25" s="58"/>
      <c r="H25" s="59"/>
      <c r="I25" s="60"/>
      <c r="J25" s="61">
        <f t="shared" si="4"/>
        <v>40</v>
      </c>
      <c r="K25" s="62"/>
      <c r="L25" s="63">
        <f t="shared" si="3"/>
        <v>40</v>
      </c>
      <c r="M25" s="62">
        <v>90</v>
      </c>
      <c r="N25" s="64"/>
      <c r="O25" s="61">
        <v>18</v>
      </c>
      <c r="P25" s="64">
        <v>22</v>
      </c>
      <c r="Q25" s="71"/>
      <c r="R25" s="72"/>
      <c r="S25" s="61"/>
      <c r="T25" s="70"/>
      <c r="U25" s="73"/>
      <c r="V25" s="68"/>
      <c r="Y25" s="16"/>
      <c r="Z25" s="16"/>
    </row>
    <row r="26" spans="2:26" ht="18.75" x14ac:dyDescent="0.3">
      <c r="B26" s="55" t="s">
        <v>198</v>
      </c>
      <c r="C26" s="56" t="s">
        <v>41</v>
      </c>
      <c r="D26" s="57" t="s">
        <v>203</v>
      </c>
      <c r="E26" s="58"/>
      <c r="F26" s="58"/>
      <c r="G26" s="58"/>
      <c r="H26" s="59"/>
      <c r="I26" s="60"/>
      <c r="J26" s="61">
        <f t="shared" si="4"/>
        <v>156</v>
      </c>
      <c r="K26" s="62">
        <v>8</v>
      </c>
      <c r="L26" s="63">
        <f t="shared" si="3"/>
        <v>156</v>
      </c>
      <c r="M26" s="62"/>
      <c r="N26" s="64"/>
      <c r="O26" s="61">
        <v>68</v>
      </c>
      <c r="P26" s="64">
        <v>88</v>
      </c>
      <c r="Q26" s="71"/>
      <c r="R26" s="72"/>
      <c r="S26" s="61"/>
      <c r="T26" s="70"/>
      <c r="U26" s="73"/>
      <c r="V26" s="68"/>
      <c r="Y26" s="16"/>
      <c r="Z26" s="16"/>
    </row>
    <row r="27" spans="2:26" ht="18.75" x14ac:dyDescent="0.3">
      <c r="B27" s="55" t="s">
        <v>199</v>
      </c>
      <c r="C27" s="56" t="s">
        <v>200</v>
      </c>
      <c r="D27" s="57"/>
      <c r="E27" s="58"/>
      <c r="F27" s="58" t="s">
        <v>203</v>
      </c>
      <c r="G27" s="58"/>
      <c r="H27" s="59"/>
      <c r="I27" s="60"/>
      <c r="J27" s="61">
        <f t="shared" si="4"/>
        <v>58</v>
      </c>
      <c r="K27" s="62"/>
      <c r="L27" s="63">
        <f t="shared" si="3"/>
        <v>58</v>
      </c>
      <c r="M27" s="62"/>
      <c r="N27" s="64"/>
      <c r="O27" s="61">
        <v>18</v>
      </c>
      <c r="P27" s="64">
        <v>40</v>
      </c>
      <c r="Q27" s="71"/>
      <c r="R27" s="72"/>
      <c r="S27" s="61"/>
      <c r="T27" s="70"/>
      <c r="U27" s="73"/>
      <c r="V27" s="68"/>
      <c r="Y27" s="16"/>
      <c r="Z27" s="16"/>
    </row>
    <row r="28" spans="2:26" ht="19.5" thickBot="1" x14ac:dyDescent="0.35">
      <c r="B28" s="55" t="s">
        <v>201</v>
      </c>
      <c r="C28" s="56" t="s">
        <v>202</v>
      </c>
      <c r="D28" s="57"/>
      <c r="E28" s="58"/>
      <c r="F28" s="58" t="s">
        <v>203</v>
      </c>
      <c r="G28" s="58"/>
      <c r="H28" s="59"/>
      <c r="I28" s="60"/>
      <c r="J28" s="61">
        <f t="shared" si="4"/>
        <v>40</v>
      </c>
      <c r="K28" s="62"/>
      <c r="L28" s="63">
        <f t="shared" si="3"/>
        <v>40</v>
      </c>
      <c r="M28" s="62">
        <v>40</v>
      </c>
      <c r="N28" s="64"/>
      <c r="O28" s="61">
        <v>18</v>
      </c>
      <c r="P28" s="64">
        <v>22</v>
      </c>
      <c r="Q28" s="71"/>
      <c r="R28" s="72"/>
      <c r="S28" s="61"/>
      <c r="T28" s="70"/>
      <c r="U28" s="73">
        <v>0</v>
      </c>
      <c r="V28" s="68"/>
      <c r="Y28" s="15" t="s">
        <v>73</v>
      </c>
      <c r="Z28" s="16"/>
    </row>
    <row r="29" spans="2:26" ht="19.5" thickBot="1" x14ac:dyDescent="0.35">
      <c r="B29" s="76" t="s">
        <v>205</v>
      </c>
      <c r="C29" s="77"/>
      <c r="D29" s="78"/>
      <c r="E29" s="79"/>
      <c r="F29" s="79"/>
      <c r="G29" s="79"/>
      <c r="H29" s="80"/>
      <c r="I29" s="81"/>
      <c r="J29" s="82">
        <f>J30+J35</f>
        <v>2139</v>
      </c>
      <c r="K29" s="82">
        <f t="shared" ref="K29:V29" si="5">K30+K35</f>
        <v>713</v>
      </c>
      <c r="L29" s="82">
        <f t="shared" si="5"/>
        <v>1426</v>
      </c>
      <c r="M29" s="82">
        <f t="shared" si="5"/>
        <v>532</v>
      </c>
      <c r="N29" s="82">
        <f t="shared" si="5"/>
        <v>78</v>
      </c>
      <c r="O29" s="82">
        <f t="shared" si="5"/>
        <v>0</v>
      </c>
      <c r="P29" s="82">
        <f t="shared" si="5"/>
        <v>0</v>
      </c>
      <c r="Q29" s="82">
        <f t="shared" si="5"/>
        <v>228</v>
      </c>
      <c r="R29" s="82">
        <f t="shared" si="5"/>
        <v>370</v>
      </c>
      <c r="S29" s="82">
        <f t="shared" si="5"/>
        <v>96</v>
      </c>
      <c r="T29" s="82">
        <f t="shared" si="5"/>
        <v>402</v>
      </c>
      <c r="U29" s="82">
        <f t="shared" si="5"/>
        <v>330</v>
      </c>
      <c r="V29" s="82">
        <f t="shared" si="5"/>
        <v>0</v>
      </c>
      <c r="W29" s="86">
        <f>SUM(Q29:V29)</f>
        <v>1426</v>
      </c>
      <c r="Y29" s="16" t="s">
        <v>82</v>
      </c>
      <c r="Z29" s="16" t="s">
        <v>83</v>
      </c>
    </row>
    <row r="30" spans="2:26" ht="18.75" x14ac:dyDescent="0.3">
      <c r="B30" s="95" t="s">
        <v>206</v>
      </c>
      <c r="C30" s="96" t="s">
        <v>207</v>
      </c>
      <c r="D30" s="87"/>
      <c r="E30" s="88"/>
      <c r="F30" s="88"/>
      <c r="G30" s="88"/>
      <c r="H30" s="88"/>
      <c r="I30" s="89"/>
      <c r="J30" s="90">
        <f>SUM(J31:J31)</f>
        <v>0</v>
      </c>
      <c r="K30" s="91">
        <f>SUM(K31:K31)</f>
        <v>0</v>
      </c>
      <c r="L30" s="91">
        <f>SUM(L31:L31)</f>
        <v>0</v>
      </c>
      <c r="M30" s="91">
        <f>SUM(M31:M31)</f>
        <v>0</v>
      </c>
      <c r="N30" s="92">
        <f>SUM(N31:N31)</f>
        <v>0</v>
      </c>
      <c r="O30" s="90">
        <f>SUM(O31:O31)</f>
        <v>0</v>
      </c>
      <c r="P30" s="93">
        <f>SUM(P31:P31)</f>
        <v>0</v>
      </c>
      <c r="Q30" s="94">
        <f>SUM(Q31:Q31)</f>
        <v>0</v>
      </c>
      <c r="R30" s="92">
        <f>SUM(R31:R31)</f>
        <v>0</v>
      </c>
      <c r="S30" s="90">
        <f>SUM(S31:S31)</f>
        <v>0</v>
      </c>
      <c r="T30" s="93">
        <f>SUM(T31:T31)</f>
        <v>0</v>
      </c>
      <c r="U30" s="94">
        <f>SUM(U31:U31)</f>
        <v>0</v>
      </c>
      <c r="V30" s="93">
        <f>SUM(V31:V31)</f>
        <v>0</v>
      </c>
      <c r="W30" s="86">
        <f t="shared" ref="W30:W97" si="6">SUM(Q30:V30)</f>
        <v>0</v>
      </c>
      <c r="Y30" s="16" t="s">
        <v>84</v>
      </c>
      <c r="Z30" s="16" t="s">
        <v>85</v>
      </c>
    </row>
    <row r="31" spans="2:26" ht="18.75" hidden="1" x14ac:dyDescent="0.3">
      <c r="D31" s="97"/>
      <c r="E31" s="98"/>
      <c r="F31" s="98"/>
      <c r="G31" s="98"/>
      <c r="H31" s="98"/>
      <c r="I31" s="99"/>
      <c r="J31" s="61"/>
      <c r="K31" s="62"/>
      <c r="L31" s="63"/>
      <c r="M31" s="62"/>
      <c r="N31" s="72"/>
      <c r="O31" s="61"/>
      <c r="P31" s="64"/>
      <c r="Q31" s="71"/>
      <c r="R31" s="72"/>
      <c r="S31" s="61"/>
      <c r="T31" s="64"/>
      <c r="U31" s="71"/>
      <c r="V31" s="64"/>
      <c r="W31" s="86">
        <f t="shared" si="6"/>
        <v>0</v>
      </c>
      <c r="Y31" s="15" t="s">
        <v>88</v>
      </c>
      <c r="Z31" s="16"/>
    </row>
    <row r="32" spans="2:26" ht="18.75" x14ac:dyDescent="0.3">
      <c r="B32" s="95" t="s">
        <v>208</v>
      </c>
      <c r="C32" s="96" t="s">
        <v>80</v>
      </c>
      <c r="D32" s="97"/>
      <c r="E32" s="98"/>
      <c r="F32" s="98"/>
      <c r="G32" s="98"/>
      <c r="H32" s="98"/>
      <c r="I32" s="99"/>
      <c r="J32" s="61">
        <f>L32+K32</f>
        <v>40</v>
      </c>
      <c r="K32" s="62"/>
      <c r="L32" s="63">
        <f>SUM(O32:V32)</f>
        <v>40</v>
      </c>
      <c r="M32" s="62">
        <v>16</v>
      </c>
      <c r="N32" s="72"/>
      <c r="O32" s="71">
        <v>18</v>
      </c>
      <c r="P32" s="72">
        <v>22</v>
      </c>
      <c r="Q32" s="71"/>
      <c r="R32" s="72"/>
      <c r="S32" s="61"/>
      <c r="T32" s="64"/>
      <c r="U32" s="71"/>
      <c r="V32" s="64"/>
      <c r="W32" s="86"/>
      <c r="Y32" s="16"/>
      <c r="Z32" s="16"/>
    </row>
    <row r="33" spans="2:26" ht="18.75" x14ac:dyDescent="0.3">
      <c r="B33" s="95" t="s">
        <v>76</v>
      </c>
      <c r="C33" s="96" t="s">
        <v>81</v>
      </c>
      <c r="D33" s="97"/>
      <c r="E33" s="98"/>
      <c r="F33" s="98"/>
      <c r="G33" s="98"/>
      <c r="H33" s="98"/>
      <c r="I33" s="99"/>
      <c r="J33" s="61">
        <f>L33+K33</f>
        <v>38</v>
      </c>
      <c r="K33" s="62"/>
      <c r="L33" s="63">
        <f>SUM(O33:V33)</f>
        <v>38</v>
      </c>
      <c r="M33" s="62">
        <v>48</v>
      </c>
      <c r="N33" s="72"/>
      <c r="O33" s="71">
        <v>16</v>
      </c>
      <c r="P33" s="72">
        <v>22</v>
      </c>
      <c r="Q33" s="71"/>
      <c r="R33" s="72"/>
      <c r="S33" s="61"/>
      <c r="T33" s="64"/>
      <c r="U33" s="71"/>
      <c r="V33" s="64"/>
      <c r="W33" s="86">
        <f t="shared" si="6"/>
        <v>0</v>
      </c>
      <c r="Y33" s="16" t="s">
        <v>89</v>
      </c>
      <c r="Z33" s="16" t="s">
        <v>90</v>
      </c>
    </row>
    <row r="34" spans="2:26" ht="18.75" x14ac:dyDescent="0.3">
      <c r="B34" s="95" t="s">
        <v>79</v>
      </c>
      <c r="C34" s="96" t="s">
        <v>209</v>
      </c>
      <c r="D34" s="97"/>
      <c r="E34" s="98"/>
      <c r="F34" s="98"/>
      <c r="G34" s="98"/>
      <c r="H34" s="98"/>
      <c r="I34" s="99"/>
      <c r="J34" s="61">
        <f>L34+K34</f>
        <v>38</v>
      </c>
      <c r="K34" s="62"/>
      <c r="L34" s="63">
        <f>SUM(O34:V34)</f>
        <v>38</v>
      </c>
      <c r="M34" s="62">
        <v>44</v>
      </c>
      <c r="N34" s="72"/>
      <c r="O34" s="71">
        <v>16</v>
      </c>
      <c r="P34" s="72">
        <v>22</v>
      </c>
      <c r="Q34" s="71"/>
      <c r="R34" s="72"/>
      <c r="S34" s="61"/>
      <c r="T34" s="64"/>
      <c r="U34" s="71"/>
      <c r="V34" s="64"/>
      <c r="W34" s="86">
        <f>SUM(Q34:V34)</f>
        <v>0</v>
      </c>
      <c r="Y34" s="16" t="s">
        <v>91</v>
      </c>
      <c r="Z34" s="16" t="s">
        <v>92</v>
      </c>
    </row>
    <row r="35" spans="2:26" ht="18.75" x14ac:dyDescent="0.3">
      <c r="B35" s="109" t="s">
        <v>93</v>
      </c>
      <c r="C35" s="110" t="s">
        <v>94</v>
      </c>
      <c r="D35" s="111"/>
      <c r="E35" s="112"/>
      <c r="F35" s="112"/>
      <c r="G35" s="112"/>
      <c r="H35" s="112"/>
      <c r="I35" s="113"/>
      <c r="J35" s="114">
        <f t="shared" ref="J35:V35" si="7">J36+J47</f>
        <v>2139</v>
      </c>
      <c r="K35" s="115">
        <f t="shared" si="7"/>
        <v>713</v>
      </c>
      <c r="L35" s="115">
        <f t="shared" si="7"/>
        <v>1426</v>
      </c>
      <c r="M35" s="115">
        <f t="shared" si="7"/>
        <v>532</v>
      </c>
      <c r="N35" s="116">
        <f t="shared" si="7"/>
        <v>78</v>
      </c>
      <c r="O35" s="114">
        <f t="shared" si="7"/>
        <v>0</v>
      </c>
      <c r="P35" s="117">
        <f t="shared" si="7"/>
        <v>0</v>
      </c>
      <c r="Q35" s="118">
        <f t="shared" si="7"/>
        <v>228</v>
      </c>
      <c r="R35" s="116">
        <f t="shared" si="7"/>
        <v>370</v>
      </c>
      <c r="S35" s="114">
        <f t="shared" si="7"/>
        <v>96</v>
      </c>
      <c r="T35" s="117">
        <f t="shared" si="7"/>
        <v>402</v>
      </c>
      <c r="U35" s="118">
        <f t="shared" si="7"/>
        <v>330</v>
      </c>
      <c r="V35" s="117">
        <f t="shared" si="7"/>
        <v>0</v>
      </c>
      <c r="W35" s="86">
        <f t="shared" si="6"/>
        <v>1426</v>
      </c>
      <c r="Y35" s="16"/>
      <c r="Z35" s="16"/>
    </row>
    <row r="36" spans="2:26" ht="18.75" x14ac:dyDescent="0.3">
      <c r="B36" s="254" t="s">
        <v>95</v>
      </c>
      <c r="C36" s="256" t="s">
        <v>96</v>
      </c>
      <c r="D36" s="119"/>
      <c r="E36" s="120"/>
      <c r="F36" s="120"/>
      <c r="G36" s="120"/>
      <c r="H36" s="120"/>
      <c r="I36" s="121"/>
      <c r="J36" s="104">
        <f t="shared" ref="J36:V36" si="8">SUM(J38:J43)</f>
        <v>462</v>
      </c>
      <c r="K36" s="105">
        <f t="shared" si="8"/>
        <v>154</v>
      </c>
      <c r="L36" s="105">
        <f>SUM(L38:L43)</f>
        <v>308</v>
      </c>
      <c r="M36" s="105">
        <f t="shared" si="8"/>
        <v>136</v>
      </c>
      <c r="N36" s="106">
        <f t="shared" si="8"/>
        <v>0</v>
      </c>
      <c r="O36" s="104">
        <f t="shared" si="8"/>
        <v>0</v>
      </c>
      <c r="P36" s="107">
        <f t="shared" si="8"/>
        <v>0</v>
      </c>
      <c r="Q36" s="108">
        <f t="shared" si="8"/>
        <v>148</v>
      </c>
      <c r="R36" s="106">
        <f t="shared" si="8"/>
        <v>92</v>
      </c>
      <c r="S36" s="104">
        <f t="shared" si="8"/>
        <v>0</v>
      </c>
      <c r="T36" s="107">
        <f t="shared" si="8"/>
        <v>68</v>
      </c>
      <c r="U36" s="108">
        <f t="shared" si="8"/>
        <v>0</v>
      </c>
      <c r="V36" s="107">
        <f t="shared" si="8"/>
        <v>0</v>
      </c>
      <c r="W36" s="86">
        <f t="shared" si="6"/>
        <v>308</v>
      </c>
      <c r="Y36" s="16"/>
      <c r="Z36" s="16"/>
    </row>
    <row r="37" spans="2:26" ht="18.75" x14ac:dyDescent="0.3">
      <c r="B37" s="255"/>
      <c r="C37" s="257"/>
      <c r="D37" s="122"/>
      <c r="E37" s="123"/>
      <c r="F37" s="123"/>
      <c r="G37" s="123"/>
      <c r="H37" s="123"/>
      <c r="I37" s="124"/>
      <c r="J37" s="125">
        <f>SUM(J44:J46)</f>
        <v>270</v>
      </c>
      <c r="K37" s="126">
        <f t="shared" ref="K37:V37" si="9">SUM(K44:K46)</f>
        <v>120</v>
      </c>
      <c r="L37" s="126">
        <f t="shared" si="9"/>
        <v>150</v>
      </c>
      <c r="M37" s="126">
        <f t="shared" si="9"/>
        <v>20</v>
      </c>
      <c r="N37" s="127">
        <f t="shared" si="9"/>
        <v>0</v>
      </c>
      <c r="O37" s="125">
        <f t="shared" si="9"/>
        <v>0</v>
      </c>
      <c r="P37" s="128">
        <f t="shared" si="9"/>
        <v>0</v>
      </c>
      <c r="Q37" s="129">
        <f t="shared" si="9"/>
        <v>40</v>
      </c>
      <c r="R37" s="127">
        <f t="shared" si="9"/>
        <v>0</v>
      </c>
      <c r="S37" s="125">
        <f t="shared" si="9"/>
        <v>0</v>
      </c>
      <c r="T37" s="128">
        <f t="shared" si="9"/>
        <v>0</v>
      </c>
      <c r="U37" s="129">
        <f t="shared" si="9"/>
        <v>110</v>
      </c>
      <c r="V37" s="128">
        <f t="shared" si="9"/>
        <v>0</v>
      </c>
      <c r="W37" s="86">
        <f>SUM(O37:V37)</f>
        <v>150</v>
      </c>
      <c r="Y37" s="16"/>
      <c r="Z37" s="16"/>
    </row>
    <row r="38" spans="2:26" ht="18.75" x14ac:dyDescent="0.3">
      <c r="B38" s="130" t="s">
        <v>97</v>
      </c>
      <c r="C38" s="100" t="s">
        <v>98</v>
      </c>
      <c r="D38" s="101"/>
      <c r="E38" s="102">
        <v>3</v>
      </c>
      <c r="F38" s="102"/>
      <c r="G38" s="102"/>
      <c r="H38" s="102"/>
      <c r="I38" s="103"/>
      <c r="J38" s="61">
        <f t="shared" ref="J38:J43" si="10">SUM(K38:L38)</f>
        <v>72</v>
      </c>
      <c r="K38" s="62">
        <f t="shared" ref="K38:K43" si="11">L38/2</f>
        <v>24</v>
      </c>
      <c r="L38" s="63">
        <f t="shared" ref="L38:L43" si="12">SUM(O38:V38)</f>
        <v>48</v>
      </c>
      <c r="M38" s="131">
        <v>26</v>
      </c>
      <c r="N38" s="132"/>
      <c r="O38" s="61"/>
      <c r="P38" s="64"/>
      <c r="Q38" s="71">
        <v>48</v>
      </c>
      <c r="R38" s="72"/>
      <c r="S38" s="61"/>
      <c r="T38" s="64"/>
      <c r="U38" s="71"/>
      <c r="V38" s="70"/>
      <c r="W38" s="86">
        <f t="shared" si="6"/>
        <v>48</v>
      </c>
      <c r="Y38" s="16"/>
      <c r="Z38" s="16"/>
    </row>
    <row r="39" spans="2:26" ht="18.75" x14ac:dyDescent="0.3">
      <c r="B39" s="130" t="s">
        <v>99</v>
      </c>
      <c r="C39" s="100" t="s">
        <v>100</v>
      </c>
      <c r="D39" s="101"/>
      <c r="E39" s="102">
        <v>4</v>
      </c>
      <c r="F39" s="102"/>
      <c r="G39" s="102"/>
      <c r="H39" s="102"/>
      <c r="I39" s="103"/>
      <c r="J39" s="61">
        <f t="shared" si="10"/>
        <v>69</v>
      </c>
      <c r="K39" s="62">
        <f t="shared" si="11"/>
        <v>23</v>
      </c>
      <c r="L39" s="63">
        <f t="shared" si="12"/>
        <v>46</v>
      </c>
      <c r="M39" s="131">
        <v>30</v>
      </c>
      <c r="N39" s="132"/>
      <c r="O39" s="61"/>
      <c r="P39" s="64"/>
      <c r="Q39" s="71"/>
      <c r="R39" s="72">
        <v>46</v>
      </c>
      <c r="S39" s="61"/>
      <c r="T39" s="64"/>
      <c r="U39" s="71"/>
      <c r="V39" s="70"/>
      <c r="W39" s="86">
        <f t="shared" si="6"/>
        <v>46</v>
      </c>
      <c r="Y39" s="16"/>
      <c r="Z39" s="16"/>
    </row>
    <row r="40" spans="2:26" ht="18.75" x14ac:dyDescent="0.3">
      <c r="B40" s="130" t="s">
        <v>101</v>
      </c>
      <c r="C40" s="100" t="s">
        <v>102</v>
      </c>
      <c r="D40" s="101"/>
      <c r="E40" s="102">
        <v>4</v>
      </c>
      <c r="F40" s="102"/>
      <c r="G40" s="102"/>
      <c r="H40" s="102"/>
      <c r="I40" s="103"/>
      <c r="J40" s="61">
        <f t="shared" si="10"/>
        <v>69</v>
      </c>
      <c r="K40" s="62">
        <f t="shared" si="11"/>
        <v>23</v>
      </c>
      <c r="L40" s="63">
        <f t="shared" si="12"/>
        <v>46</v>
      </c>
      <c r="M40" s="131">
        <v>36</v>
      </c>
      <c r="N40" s="132"/>
      <c r="O40" s="61"/>
      <c r="P40" s="64"/>
      <c r="Q40" s="71"/>
      <c r="R40" s="72">
        <v>46</v>
      </c>
      <c r="S40" s="61"/>
      <c r="T40" s="64"/>
      <c r="U40" s="71"/>
      <c r="V40" s="70"/>
      <c r="W40" s="86">
        <f>SUM(Q40:V40)</f>
        <v>46</v>
      </c>
      <c r="Y40" s="16"/>
      <c r="Z40" s="16"/>
    </row>
    <row r="41" spans="2:26" ht="18.75" x14ac:dyDescent="0.3">
      <c r="B41" s="130" t="s">
        <v>103</v>
      </c>
      <c r="C41" s="100" t="s">
        <v>104</v>
      </c>
      <c r="D41" s="101"/>
      <c r="E41" s="102">
        <v>3</v>
      </c>
      <c r="F41" s="102"/>
      <c r="G41" s="102"/>
      <c r="H41" s="102"/>
      <c r="I41" s="103"/>
      <c r="J41" s="61">
        <f t="shared" si="10"/>
        <v>96</v>
      </c>
      <c r="K41" s="62">
        <f t="shared" si="11"/>
        <v>32</v>
      </c>
      <c r="L41" s="63">
        <f t="shared" si="12"/>
        <v>64</v>
      </c>
      <c r="M41" s="131">
        <v>10</v>
      </c>
      <c r="N41" s="132"/>
      <c r="O41" s="61"/>
      <c r="P41" s="64"/>
      <c r="Q41" s="71">
        <v>64</v>
      </c>
      <c r="R41" s="72"/>
      <c r="S41" s="61"/>
      <c r="T41" s="64" t="s">
        <v>105</v>
      </c>
      <c r="U41" s="71"/>
      <c r="V41" s="70"/>
      <c r="W41" s="86">
        <f t="shared" si="6"/>
        <v>64</v>
      </c>
      <c r="Y41" s="16"/>
      <c r="Z41" s="16"/>
    </row>
    <row r="42" spans="2:26" ht="18.75" x14ac:dyDescent="0.3">
      <c r="B42" s="130" t="s">
        <v>106</v>
      </c>
      <c r="C42" s="100" t="s">
        <v>107</v>
      </c>
      <c r="D42" s="101"/>
      <c r="E42" s="102"/>
      <c r="F42" s="102"/>
      <c r="G42" s="102"/>
      <c r="H42" s="102"/>
      <c r="I42" s="103">
        <v>3</v>
      </c>
      <c r="J42" s="61">
        <f t="shared" si="10"/>
        <v>54</v>
      </c>
      <c r="K42" s="62">
        <f t="shared" si="11"/>
        <v>18</v>
      </c>
      <c r="L42" s="63">
        <f t="shared" si="12"/>
        <v>36</v>
      </c>
      <c r="M42" s="131">
        <v>24</v>
      </c>
      <c r="N42" s="132"/>
      <c r="O42" s="61"/>
      <c r="P42" s="64"/>
      <c r="Q42" s="71">
        <v>36</v>
      </c>
      <c r="R42" s="72"/>
      <c r="S42" s="61"/>
      <c r="T42" s="64"/>
      <c r="U42" s="71"/>
      <c r="V42" s="70"/>
      <c r="W42" s="86">
        <f t="shared" si="6"/>
        <v>36</v>
      </c>
      <c r="Y42" s="16"/>
      <c r="Z42" s="16"/>
    </row>
    <row r="43" spans="2:26" ht="18.75" x14ac:dyDescent="0.3">
      <c r="B43" s="130" t="s">
        <v>108</v>
      </c>
      <c r="C43" s="100" t="s">
        <v>109</v>
      </c>
      <c r="D43" s="101"/>
      <c r="E43" s="102">
        <v>6</v>
      </c>
      <c r="F43" s="102"/>
      <c r="G43" s="102"/>
      <c r="H43" s="102"/>
      <c r="I43" s="103"/>
      <c r="J43" s="61">
        <f t="shared" si="10"/>
        <v>102</v>
      </c>
      <c r="K43" s="62">
        <f t="shared" si="11"/>
        <v>34</v>
      </c>
      <c r="L43" s="63">
        <f t="shared" si="12"/>
        <v>68</v>
      </c>
      <c r="M43" s="131">
        <v>10</v>
      </c>
      <c r="N43" s="132"/>
      <c r="O43" s="61"/>
      <c r="P43" s="64"/>
      <c r="Q43" s="71"/>
      <c r="R43" s="72"/>
      <c r="S43" s="61"/>
      <c r="T43" s="64">
        <v>68</v>
      </c>
      <c r="U43" s="71"/>
      <c r="V43" s="70"/>
      <c r="W43" s="86">
        <f t="shared" si="6"/>
        <v>68</v>
      </c>
      <c r="Y43" s="16"/>
      <c r="Z43" s="16"/>
    </row>
    <row r="44" spans="2:26" ht="18.75" x14ac:dyDescent="0.3">
      <c r="B44" s="133" t="s">
        <v>110</v>
      </c>
      <c r="C44" s="134" t="s">
        <v>111</v>
      </c>
      <c r="D44" s="135"/>
      <c r="E44" s="136">
        <v>3</v>
      </c>
      <c r="F44" s="136"/>
      <c r="G44" s="136"/>
      <c r="H44" s="136"/>
      <c r="I44" s="137"/>
      <c r="J44" s="138">
        <f>SUM(K44:L44)</f>
        <v>70</v>
      </c>
      <c r="K44" s="139">
        <v>30</v>
      </c>
      <c r="L44" s="126">
        <f>SUM(O44:V44)</f>
        <v>40</v>
      </c>
      <c r="M44" s="139">
        <v>10</v>
      </c>
      <c r="N44" s="140"/>
      <c r="O44" s="138"/>
      <c r="P44" s="141"/>
      <c r="Q44" s="142">
        <v>40</v>
      </c>
      <c r="R44" s="140"/>
      <c r="S44" s="138"/>
      <c r="T44" s="141"/>
      <c r="U44" s="142"/>
      <c r="V44" s="141"/>
      <c r="W44" s="86"/>
      <c r="Y44" s="16"/>
      <c r="Z44" s="16"/>
    </row>
    <row r="45" spans="2:26" ht="18.75" x14ac:dyDescent="0.3">
      <c r="B45" s="133" t="s">
        <v>112</v>
      </c>
      <c r="C45" s="134" t="s">
        <v>113</v>
      </c>
      <c r="D45" s="135"/>
      <c r="E45" s="136">
        <v>7</v>
      </c>
      <c r="F45" s="136"/>
      <c r="G45" s="136"/>
      <c r="H45" s="136"/>
      <c r="I45" s="137"/>
      <c r="J45" s="138">
        <f>SUM(K45:L45)</f>
        <v>130</v>
      </c>
      <c r="K45" s="139">
        <v>60</v>
      </c>
      <c r="L45" s="126">
        <f>SUM(O45:V45)</f>
        <v>70</v>
      </c>
      <c r="M45" s="139">
        <v>10</v>
      </c>
      <c r="N45" s="140"/>
      <c r="O45" s="138"/>
      <c r="P45" s="141"/>
      <c r="Q45" s="142"/>
      <c r="R45" s="140"/>
      <c r="S45" s="138"/>
      <c r="T45" s="141"/>
      <c r="U45" s="142">
        <v>70</v>
      </c>
      <c r="V45" s="141"/>
      <c r="W45" s="86"/>
      <c r="Y45" s="16"/>
      <c r="Z45" s="16"/>
    </row>
    <row r="46" spans="2:26" ht="18.75" x14ac:dyDescent="0.3">
      <c r="B46" s="133" t="s">
        <v>114</v>
      </c>
      <c r="C46" s="143" t="s">
        <v>115</v>
      </c>
      <c r="D46" s="144"/>
      <c r="E46" s="145">
        <v>7</v>
      </c>
      <c r="F46" s="145"/>
      <c r="G46" s="145"/>
      <c r="H46" s="145"/>
      <c r="I46" s="146"/>
      <c r="J46" s="138">
        <f>SUM(K46:L46)</f>
        <v>70</v>
      </c>
      <c r="K46" s="139">
        <v>30</v>
      </c>
      <c r="L46" s="126">
        <f>SUM(O46:V46)</f>
        <v>40</v>
      </c>
      <c r="M46" s="139"/>
      <c r="N46" s="140"/>
      <c r="O46" s="138"/>
      <c r="P46" s="141"/>
      <c r="Q46" s="142"/>
      <c r="R46" s="140"/>
      <c r="S46" s="138"/>
      <c r="T46" s="141"/>
      <c r="U46" s="142">
        <v>40</v>
      </c>
      <c r="V46" s="141"/>
      <c r="W46" s="86"/>
      <c r="Y46" s="16"/>
      <c r="Z46" s="16"/>
    </row>
    <row r="47" spans="2:26" ht="18.75" x14ac:dyDescent="0.3">
      <c r="B47" s="258" t="s">
        <v>116</v>
      </c>
      <c r="C47" s="260" t="s">
        <v>117</v>
      </c>
      <c r="D47" s="37"/>
      <c r="E47" s="38"/>
      <c r="F47" s="38"/>
      <c r="G47" s="38"/>
      <c r="H47" s="38"/>
      <c r="I47" s="39"/>
      <c r="J47" s="40">
        <f>J49+J58+J66+J73+J81</f>
        <v>1677</v>
      </c>
      <c r="K47" s="41">
        <f>K49+K58+K66+K73+K81</f>
        <v>559</v>
      </c>
      <c r="L47" s="41">
        <f>L49+L58+L66+L73+L81</f>
        <v>1118</v>
      </c>
      <c r="M47" s="41">
        <f t="shared" ref="M47:V47" si="13">M49+M58+M66+M73+M81</f>
        <v>396</v>
      </c>
      <c r="N47" s="42">
        <f t="shared" si="13"/>
        <v>78</v>
      </c>
      <c r="O47" s="40">
        <f t="shared" si="13"/>
        <v>0</v>
      </c>
      <c r="P47" s="43">
        <f t="shared" si="13"/>
        <v>0</v>
      </c>
      <c r="Q47" s="44">
        <f t="shared" si="13"/>
        <v>80</v>
      </c>
      <c r="R47" s="42">
        <f t="shared" si="13"/>
        <v>278</v>
      </c>
      <c r="S47" s="40">
        <f t="shared" si="13"/>
        <v>96</v>
      </c>
      <c r="T47" s="43">
        <f t="shared" si="13"/>
        <v>334</v>
      </c>
      <c r="U47" s="44">
        <f t="shared" si="13"/>
        <v>330</v>
      </c>
      <c r="V47" s="43">
        <f t="shared" si="13"/>
        <v>0</v>
      </c>
      <c r="W47" s="86">
        <f t="shared" si="6"/>
        <v>1118</v>
      </c>
      <c r="Y47" s="16"/>
      <c r="Z47" s="16"/>
    </row>
    <row r="48" spans="2:26" ht="18.75" x14ac:dyDescent="0.3">
      <c r="B48" s="259"/>
      <c r="C48" s="261"/>
      <c r="D48" s="122"/>
      <c r="E48" s="123"/>
      <c r="F48" s="123"/>
      <c r="G48" s="123"/>
      <c r="H48" s="123"/>
      <c r="I48" s="124"/>
      <c r="J48" s="125">
        <f t="shared" ref="J48:V48" si="14">J50+Z89</f>
        <v>304</v>
      </c>
      <c r="K48" s="126">
        <f t="shared" si="14"/>
        <v>140</v>
      </c>
      <c r="L48" s="126">
        <f t="shared" si="14"/>
        <v>164</v>
      </c>
      <c r="M48" s="126">
        <f t="shared" si="14"/>
        <v>48</v>
      </c>
      <c r="N48" s="127">
        <f t="shared" si="14"/>
        <v>0</v>
      </c>
      <c r="O48" s="125">
        <f t="shared" si="14"/>
        <v>0</v>
      </c>
      <c r="P48" s="128">
        <f t="shared" si="14"/>
        <v>0</v>
      </c>
      <c r="Q48" s="129">
        <f t="shared" si="14"/>
        <v>118</v>
      </c>
      <c r="R48" s="127">
        <f t="shared" si="14"/>
        <v>46</v>
      </c>
      <c r="S48" s="125">
        <f t="shared" si="14"/>
        <v>0</v>
      </c>
      <c r="T48" s="128">
        <f t="shared" si="14"/>
        <v>0</v>
      </c>
      <c r="U48" s="129">
        <f t="shared" si="14"/>
        <v>0</v>
      </c>
      <c r="V48" s="128">
        <f t="shared" si="14"/>
        <v>0</v>
      </c>
      <c r="W48" s="86">
        <f>SUM(Q48:V48)</f>
        <v>164</v>
      </c>
      <c r="Y48" s="16"/>
      <c r="Z48" s="16"/>
    </row>
    <row r="49" spans="2:26" ht="18.75" x14ac:dyDescent="0.3">
      <c r="B49" s="262" t="s">
        <v>89</v>
      </c>
      <c r="C49" s="264" t="s">
        <v>90</v>
      </c>
      <c r="D49" s="111"/>
      <c r="E49" s="112"/>
      <c r="F49" s="112"/>
      <c r="G49" s="112"/>
      <c r="H49" s="112"/>
      <c r="I49" s="113"/>
      <c r="J49" s="114">
        <f>J52+J51</f>
        <v>426</v>
      </c>
      <c r="K49" s="115">
        <f t="shared" ref="K49:V49" si="15">K52+K51</f>
        <v>142</v>
      </c>
      <c r="L49" s="115">
        <f>L52+L51</f>
        <v>284</v>
      </c>
      <c r="M49" s="115">
        <f t="shared" si="15"/>
        <v>84</v>
      </c>
      <c r="N49" s="116">
        <f t="shared" si="15"/>
        <v>30</v>
      </c>
      <c r="O49" s="114">
        <f t="shared" si="15"/>
        <v>0</v>
      </c>
      <c r="P49" s="117">
        <f t="shared" si="15"/>
        <v>0</v>
      </c>
      <c r="Q49" s="118">
        <f t="shared" si="15"/>
        <v>0</v>
      </c>
      <c r="R49" s="116">
        <f t="shared" si="15"/>
        <v>18</v>
      </c>
      <c r="S49" s="114">
        <f t="shared" si="15"/>
        <v>50</v>
      </c>
      <c r="T49" s="117">
        <f t="shared" si="15"/>
        <v>86</v>
      </c>
      <c r="U49" s="118">
        <f t="shared" si="15"/>
        <v>130</v>
      </c>
      <c r="V49" s="117">
        <f t="shared" si="15"/>
        <v>0</v>
      </c>
      <c r="W49" s="86">
        <f t="shared" si="6"/>
        <v>284</v>
      </c>
      <c r="Y49" s="16"/>
      <c r="Z49" s="16"/>
    </row>
    <row r="50" spans="2:26" ht="18.75" x14ac:dyDescent="0.3">
      <c r="B50" s="263"/>
      <c r="C50" s="265"/>
      <c r="D50" s="122"/>
      <c r="E50" s="123"/>
      <c r="F50" s="123"/>
      <c r="G50" s="123"/>
      <c r="H50" s="123"/>
      <c r="I50" s="124"/>
      <c r="J50" s="125">
        <f t="shared" ref="J50:V50" si="16">SUM(J53:J54)</f>
        <v>304</v>
      </c>
      <c r="K50" s="126">
        <f t="shared" si="16"/>
        <v>140</v>
      </c>
      <c r="L50" s="126">
        <f t="shared" si="16"/>
        <v>164</v>
      </c>
      <c r="M50" s="126">
        <f t="shared" si="16"/>
        <v>48</v>
      </c>
      <c r="N50" s="127">
        <f t="shared" si="16"/>
        <v>0</v>
      </c>
      <c r="O50" s="125">
        <f t="shared" si="16"/>
        <v>0</v>
      </c>
      <c r="P50" s="128">
        <f t="shared" si="16"/>
        <v>0</v>
      </c>
      <c r="Q50" s="129">
        <f t="shared" si="16"/>
        <v>118</v>
      </c>
      <c r="R50" s="127">
        <f t="shared" si="16"/>
        <v>46</v>
      </c>
      <c r="S50" s="125">
        <f t="shared" si="16"/>
        <v>0</v>
      </c>
      <c r="T50" s="128">
        <f t="shared" si="16"/>
        <v>0</v>
      </c>
      <c r="U50" s="129">
        <f t="shared" si="16"/>
        <v>0</v>
      </c>
      <c r="V50" s="128">
        <f t="shared" si="16"/>
        <v>0</v>
      </c>
      <c r="W50" s="86">
        <f>SUM(Q50:V50)</f>
        <v>164</v>
      </c>
      <c r="Y50" s="16"/>
      <c r="Z50" s="16"/>
    </row>
    <row r="51" spans="2:26" ht="18.75" x14ac:dyDescent="0.3">
      <c r="B51" s="130" t="s">
        <v>82</v>
      </c>
      <c r="C51" s="100" t="s">
        <v>83</v>
      </c>
      <c r="D51" s="101">
        <v>7</v>
      </c>
      <c r="E51" s="102"/>
      <c r="F51" s="102"/>
      <c r="G51" s="102">
        <v>7</v>
      </c>
      <c r="H51" s="102"/>
      <c r="I51" s="103"/>
      <c r="J51" s="61">
        <f>L51+K51</f>
        <v>294</v>
      </c>
      <c r="K51" s="62">
        <f>L51/2</f>
        <v>98</v>
      </c>
      <c r="L51" s="63">
        <f t="shared" ref="L51:L56" si="17">SUM(O51:V51)</f>
        <v>196</v>
      </c>
      <c r="M51" s="62">
        <v>58</v>
      </c>
      <c r="N51" s="147">
        <v>30</v>
      </c>
      <c r="O51" s="148"/>
      <c r="P51" s="70"/>
      <c r="Q51" s="71"/>
      <c r="R51" s="72">
        <v>18</v>
      </c>
      <c r="S51" s="61">
        <v>50</v>
      </c>
      <c r="T51" s="64">
        <v>38</v>
      </c>
      <c r="U51" s="71">
        <v>90</v>
      </c>
      <c r="V51" s="64"/>
      <c r="W51" s="86">
        <f t="shared" si="6"/>
        <v>196</v>
      </c>
      <c r="Y51" s="16"/>
      <c r="Z51" s="16"/>
    </row>
    <row r="52" spans="2:26" ht="18.75" x14ac:dyDescent="0.3">
      <c r="B52" s="130" t="s">
        <v>84</v>
      </c>
      <c r="C52" s="100" t="s">
        <v>85</v>
      </c>
      <c r="D52" s="101">
        <v>7</v>
      </c>
      <c r="E52" s="102"/>
      <c r="F52" s="102"/>
      <c r="G52" s="102"/>
      <c r="H52" s="102"/>
      <c r="I52" s="103"/>
      <c r="J52" s="61">
        <f>L52+K52</f>
        <v>132</v>
      </c>
      <c r="K52" s="62">
        <f>L52/2</f>
        <v>44</v>
      </c>
      <c r="L52" s="63">
        <f t="shared" si="17"/>
        <v>88</v>
      </c>
      <c r="M52" s="62">
        <v>26</v>
      </c>
      <c r="N52" s="132"/>
      <c r="O52" s="148"/>
      <c r="P52" s="70"/>
      <c r="Q52" s="71"/>
      <c r="R52" s="72"/>
      <c r="S52" s="61"/>
      <c r="T52" s="64">
        <v>48</v>
      </c>
      <c r="U52" s="71">
        <v>40</v>
      </c>
      <c r="V52" s="64"/>
      <c r="W52" s="86">
        <f t="shared" si="6"/>
        <v>88</v>
      </c>
      <c r="Y52" s="16"/>
      <c r="Z52" s="16"/>
    </row>
    <row r="53" spans="2:26" ht="18.75" x14ac:dyDescent="0.3">
      <c r="B53" s="133" t="s">
        <v>118</v>
      </c>
      <c r="C53" s="134" t="s">
        <v>119</v>
      </c>
      <c r="D53" s="135"/>
      <c r="E53" s="136">
        <v>4</v>
      </c>
      <c r="F53" s="136"/>
      <c r="G53" s="136"/>
      <c r="H53" s="136"/>
      <c r="I53" s="137"/>
      <c r="J53" s="138">
        <f>L53+K53</f>
        <v>154</v>
      </c>
      <c r="K53" s="139">
        <v>70</v>
      </c>
      <c r="L53" s="126">
        <f t="shared" si="17"/>
        <v>84</v>
      </c>
      <c r="M53" s="139">
        <v>24</v>
      </c>
      <c r="N53" s="140"/>
      <c r="O53" s="138"/>
      <c r="P53" s="141"/>
      <c r="Q53" s="142">
        <v>84</v>
      </c>
      <c r="R53" s="140"/>
      <c r="S53" s="138"/>
      <c r="T53" s="141"/>
      <c r="U53" s="142"/>
      <c r="V53" s="141"/>
      <c r="W53" s="86">
        <f t="shared" si="6"/>
        <v>84</v>
      </c>
      <c r="Y53" s="16"/>
      <c r="Z53" s="16"/>
    </row>
    <row r="54" spans="2:26" ht="18.75" x14ac:dyDescent="0.3">
      <c r="B54" s="133" t="s">
        <v>120</v>
      </c>
      <c r="C54" s="134" t="s">
        <v>121</v>
      </c>
      <c r="D54" s="135"/>
      <c r="E54" s="136">
        <v>3</v>
      </c>
      <c r="F54" s="136"/>
      <c r="G54" s="136"/>
      <c r="H54" s="136"/>
      <c r="I54" s="137"/>
      <c r="J54" s="138">
        <f>L54+K54</f>
        <v>150</v>
      </c>
      <c r="K54" s="139">
        <v>70</v>
      </c>
      <c r="L54" s="126">
        <f t="shared" si="17"/>
        <v>80</v>
      </c>
      <c r="M54" s="139">
        <v>24</v>
      </c>
      <c r="N54" s="140"/>
      <c r="O54" s="138"/>
      <c r="P54" s="141"/>
      <c r="Q54" s="142">
        <v>34</v>
      </c>
      <c r="R54" s="140">
        <v>46</v>
      </c>
      <c r="S54" s="138"/>
      <c r="T54" s="141"/>
      <c r="U54" s="142"/>
      <c r="V54" s="141"/>
      <c r="W54" s="86">
        <f t="shared" si="6"/>
        <v>80</v>
      </c>
      <c r="Y54" s="16"/>
      <c r="Z54" s="16"/>
    </row>
    <row r="55" spans="2:26" ht="18.75" x14ac:dyDescent="0.3">
      <c r="B55" s="130" t="s">
        <v>122</v>
      </c>
      <c r="C55" s="100" t="s">
        <v>123</v>
      </c>
      <c r="D55" s="101"/>
      <c r="E55" s="102"/>
      <c r="F55" s="102"/>
      <c r="G55" s="102"/>
      <c r="H55" s="102"/>
      <c r="I55" s="103"/>
      <c r="J55" s="67"/>
      <c r="K55" s="63"/>
      <c r="L55" s="63">
        <f t="shared" si="17"/>
        <v>144</v>
      </c>
      <c r="M55" s="131"/>
      <c r="N55" s="132"/>
      <c r="O55" s="148"/>
      <c r="P55" s="70"/>
      <c r="Q55" s="71">
        <v>18</v>
      </c>
      <c r="R55" s="72">
        <v>18</v>
      </c>
      <c r="S55" s="61">
        <v>18</v>
      </c>
      <c r="T55" s="64">
        <v>18</v>
      </c>
      <c r="U55" s="71">
        <v>72</v>
      </c>
      <c r="V55" s="64"/>
      <c r="W55" s="86">
        <f t="shared" si="6"/>
        <v>144</v>
      </c>
      <c r="Y55" s="16"/>
      <c r="Z55" s="16"/>
    </row>
    <row r="56" spans="2:26" ht="18.75" x14ac:dyDescent="0.3">
      <c r="B56" s="130" t="s">
        <v>124</v>
      </c>
      <c r="C56" s="100" t="s">
        <v>125</v>
      </c>
      <c r="D56" s="101"/>
      <c r="E56" s="102"/>
      <c r="F56" s="102"/>
      <c r="G56" s="102"/>
      <c r="H56" s="102"/>
      <c r="I56" s="103"/>
      <c r="J56" s="67"/>
      <c r="K56" s="63"/>
      <c r="L56" s="63">
        <f t="shared" si="17"/>
        <v>360</v>
      </c>
      <c r="M56" s="131"/>
      <c r="N56" s="132"/>
      <c r="O56" s="148"/>
      <c r="P56" s="70"/>
      <c r="Q56" s="71"/>
      <c r="R56" s="72"/>
      <c r="S56" s="61"/>
      <c r="T56" s="64"/>
      <c r="U56" s="71"/>
      <c r="V56" s="64">
        <v>360</v>
      </c>
      <c r="W56" s="86">
        <f t="shared" si="6"/>
        <v>360</v>
      </c>
      <c r="Y56" s="16"/>
      <c r="Z56" s="16"/>
    </row>
    <row r="57" spans="2:26" ht="18.75" x14ac:dyDescent="0.3">
      <c r="B57" s="130" t="s">
        <v>126</v>
      </c>
      <c r="C57" s="100" t="s">
        <v>127</v>
      </c>
      <c r="D57" s="101">
        <v>8</v>
      </c>
      <c r="E57" s="102"/>
      <c r="F57" s="102"/>
      <c r="G57" s="102"/>
      <c r="H57" s="102"/>
      <c r="I57" s="103"/>
      <c r="J57" s="67"/>
      <c r="K57" s="63"/>
      <c r="L57" s="63"/>
      <c r="M57" s="131"/>
      <c r="N57" s="132"/>
      <c r="O57" s="148"/>
      <c r="P57" s="70"/>
      <c r="Q57" s="71"/>
      <c r="R57" s="72"/>
      <c r="S57" s="61"/>
      <c r="T57" s="64"/>
      <c r="U57" s="71"/>
      <c r="V57" s="64"/>
      <c r="W57" s="86"/>
      <c r="Y57" s="16"/>
      <c r="Z57" s="16"/>
    </row>
    <row r="58" spans="2:26" ht="56.25" x14ac:dyDescent="0.3">
      <c r="B58" s="109" t="s">
        <v>69</v>
      </c>
      <c r="C58" s="149" t="s">
        <v>70</v>
      </c>
      <c r="D58" s="150"/>
      <c r="E58" s="151"/>
      <c r="F58" s="151"/>
      <c r="G58" s="151"/>
      <c r="H58" s="151"/>
      <c r="I58" s="152"/>
      <c r="J58" s="114">
        <f>+SUM(J59:J62)</f>
        <v>507</v>
      </c>
      <c r="K58" s="115">
        <f>+SUM(K59:K62)</f>
        <v>169</v>
      </c>
      <c r="L58" s="115">
        <f>+SUM(L59:L62)</f>
        <v>338</v>
      </c>
      <c r="M58" s="115">
        <f>+SUM(M59:M62)</f>
        <v>104</v>
      </c>
      <c r="N58" s="116">
        <f t="shared" ref="N58:V58" si="18">+SUM(N59:N61)</f>
        <v>0</v>
      </c>
      <c r="O58" s="114">
        <f t="shared" si="18"/>
        <v>0</v>
      </c>
      <c r="P58" s="117">
        <f t="shared" si="18"/>
        <v>0</v>
      </c>
      <c r="Q58" s="118">
        <f>+SUM(Q59:Q62)</f>
        <v>80</v>
      </c>
      <c r="R58" s="116">
        <f>+SUM(R59:R62)</f>
        <v>212</v>
      </c>
      <c r="S58" s="114">
        <f>+SUM(S59:S62)</f>
        <v>46</v>
      </c>
      <c r="T58" s="117">
        <f t="shared" si="18"/>
        <v>0</v>
      </c>
      <c r="U58" s="118">
        <f t="shared" si="18"/>
        <v>0</v>
      </c>
      <c r="V58" s="117">
        <f t="shared" si="18"/>
        <v>0</v>
      </c>
      <c r="W58" s="86">
        <f t="shared" si="6"/>
        <v>338</v>
      </c>
      <c r="Y58" s="16"/>
      <c r="Z58" s="16"/>
    </row>
    <row r="59" spans="2:26" ht="18.75" x14ac:dyDescent="0.3">
      <c r="B59" s="130" t="s">
        <v>128</v>
      </c>
      <c r="C59" s="100" t="s">
        <v>129</v>
      </c>
      <c r="D59" s="101"/>
      <c r="E59" s="102"/>
      <c r="F59" s="102"/>
      <c r="G59" s="102"/>
      <c r="H59" s="102"/>
      <c r="I59" s="103"/>
      <c r="J59" s="61">
        <f>L59+K59</f>
        <v>72</v>
      </c>
      <c r="K59" s="62">
        <f>L59/2</f>
        <v>24</v>
      </c>
      <c r="L59" s="63">
        <f t="shared" ref="L59:L64" si="19">SUM(O59:V59)</f>
        <v>48</v>
      </c>
      <c r="M59" s="62">
        <v>26</v>
      </c>
      <c r="N59" s="72"/>
      <c r="O59" s="61"/>
      <c r="P59" s="64"/>
      <c r="Q59" s="71"/>
      <c r="R59" s="72">
        <v>48</v>
      </c>
      <c r="S59" s="61"/>
      <c r="T59" s="64"/>
      <c r="U59" s="71"/>
      <c r="V59" s="64"/>
      <c r="W59" s="86">
        <f>SUM(Q59:V59)</f>
        <v>48</v>
      </c>
      <c r="Y59" s="16"/>
      <c r="Z59" s="16"/>
    </row>
    <row r="60" spans="2:26" ht="37.5" x14ac:dyDescent="0.3">
      <c r="B60" s="130" t="s">
        <v>57</v>
      </c>
      <c r="C60" s="100" t="s">
        <v>58</v>
      </c>
      <c r="D60" s="101">
        <v>4</v>
      </c>
      <c r="E60" s="102"/>
      <c r="F60" s="102"/>
      <c r="G60" s="102"/>
      <c r="H60" s="102"/>
      <c r="I60" s="103"/>
      <c r="J60" s="61">
        <f>L60+K60</f>
        <v>135</v>
      </c>
      <c r="K60" s="62">
        <f>L60/2</f>
        <v>45</v>
      </c>
      <c r="L60" s="63">
        <f t="shared" si="19"/>
        <v>90</v>
      </c>
      <c r="M60" s="62">
        <v>18</v>
      </c>
      <c r="N60" s="72"/>
      <c r="O60" s="61"/>
      <c r="P60" s="64"/>
      <c r="Q60" s="71">
        <v>42</v>
      </c>
      <c r="R60" s="72">
        <v>48</v>
      </c>
      <c r="S60" s="61"/>
      <c r="T60" s="64"/>
      <c r="U60" s="71"/>
      <c r="V60" s="64"/>
      <c r="W60" s="86">
        <f t="shared" si="6"/>
        <v>90</v>
      </c>
      <c r="Y60" s="16"/>
      <c r="Z60" s="16"/>
    </row>
    <row r="61" spans="2:26" ht="18.75" x14ac:dyDescent="0.3">
      <c r="B61" s="130" t="s">
        <v>130</v>
      </c>
      <c r="C61" s="100" t="s">
        <v>131</v>
      </c>
      <c r="D61" s="101"/>
      <c r="E61" s="102">
        <v>5</v>
      </c>
      <c r="F61" s="102"/>
      <c r="G61" s="102"/>
      <c r="H61" s="102"/>
      <c r="I61" s="103"/>
      <c r="J61" s="61">
        <f>L61+K61</f>
        <v>159</v>
      </c>
      <c r="K61" s="62">
        <f>L61/2</f>
        <v>53</v>
      </c>
      <c r="L61" s="63">
        <f t="shared" si="19"/>
        <v>106</v>
      </c>
      <c r="M61" s="62">
        <v>34</v>
      </c>
      <c r="N61" s="72"/>
      <c r="O61" s="61"/>
      <c r="P61" s="64"/>
      <c r="Q61" s="71">
        <v>38</v>
      </c>
      <c r="R61" s="72">
        <v>68</v>
      </c>
      <c r="S61" s="61"/>
      <c r="T61" s="64"/>
      <c r="U61" s="71"/>
      <c r="V61" s="64"/>
      <c r="W61" s="86">
        <f>SUM(Q61:V61)</f>
        <v>106</v>
      </c>
      <c r="Y61" s="16"/>
      <c r="Z61" s="16"/>
    </row>
    <row r="62" spans="2:26" ht="37.5" x14ac:dyDescent="0.3">
      <c r="B62" s="130" t="s">
        <v>132</v>
      </c>
      <c r="C62" s="100" t="s">
        <v>133</v>
      </c>
      <c r="D62" s="101"/>
      <c r="E62" s="102">
        <v>5</v>
      </c>
      <c r="F62" s="102"/>
      <c r="G62" s="102"/>
      <c r="H62" s="102"/>
      <c r="I62" s="103"/>
      <c r="J62" s="61">
        <f>L62+K62</f>
        <v>141</v>
      </c>
      <c r="K62" s="62">
        <f>L62/2</f>
        <v>47</v>
      </c>
      <c r="L62" s="63">
        <f t="shared" si="19"/>
        <v>94</v>
      </c>
      <c r="M62" s="62">
        <v>26</v>
      </c>
      <c r="N62" s="72"/>
      <c r="O62" s="61"/>
      <c r="P62" s="64"/>
      <c r="Q62" s="71"/>
      <c r="R62" s="72">
        <v>48</v>
      </c>
      <c r="S62" s="61">
        <v>46</v>
      </c>
      <c r="T62" s="64"/>
      <c r="U62" s="71"/>
      <c r="V62" s="64"/>
      <c r="W62" s="86">
        <f t="shared" si="6"/>
        <v>94</v>
      </c>
      <c r="Y62" s="16"/>
      <c r="Z62" s="16"/>
    </row>
    <row r="63" spans="2:26" ht="18.75" x14ac:dyDescent="0.3">
      <c r="B63" s="130" t="s">
        <v>134</v>
      </c>
      <c r="C63" s="100" t="s">
        <v>123</v>
      </c>
      <c r="D63" s="101"/>
      <c r="E63" s="102"/>
      <c r="F63" s="102"/>
      <c r="G63" s="102"/>
      <c r="H63" s="102"/>
      <c r="I63" s="103"/>
      <c r="J63" s="153"/>
      <c r="K63" s="154"/>
      <c r="L63" s="154">
        <f t="shared" si="19"/>
        <v>36</v>
      </c>
      <c r="M63" s="62"/>
      <c r="N63" s="72"/>
      <c r="O63" s="61"/>
      <c r="P63" s="64"/>
      <c r="Q63" s="71"/>
      <c r="R63" s="72">
        <v>18</v>
      </c>
      <c r="S63" s="155">
        <v>18</v>
      </c>
      <c r="T63" s="64"/>
      <c r="U63" s="71"/>
      <c r="V63" s="64"/>
      <c r="W63" s="86">
        <f t="shared" si="6"/>
        <v>36</v>
      </c>
      <c r="Y63" s="16"/>
      <c r="Z63" s="16"/>
    </row>
    <row r="64" spans="2:26" ht="18.75" x14ac:dyDescent="0.3">
      <c r="B64" s="130" t="s">
        <v>135</v>
      </c>
      <c r="C64" s="100" t="s">
        <v>136</v>
      </c>
      <c r="D64" s="101"/>
      <c r="E64" s="102"/>
      <c r="F64" s="102"/>
      <c r="G64" s="102"/>
      <c r="H64" s="102"/>
      <c r="I64" s="103"/>
      <c r="J64" s="153"/>
      <c r="K64" s="154"/>
      <c r="L64" s="154">
        <f t="shared" si="19"/>
        <v>36</v>
      </c>
      <c r="M64" s="62"/>
      <c r="N64" s="72"/>
      <c r="O64" s="61"/>
      <c r="P64" s="64"/>
      <c r="Q64" s="71"/>
      <c r="R64" s="72"/>
      <c r="S64" s="61">
        <v>36</v>
      </c>
      <c r="T64" s="64"/>
      <c r="U64" s="71"/>
      <c r="V64" s="64"/>
      <c r="W64" s="86">
        <f t="shared" si="6"/>
        <v>36</v>
      </c>
      <c r="Y64" s="16"/>
      <c r="Z64" s="16"/>
    </row>
    <row r="65" spans="2:26" ht="18.75" x14ac:dyDescent="0.3">
      <c r="B65" s="130" t="s">
        <v>137</v>
      </c>
      <c r="C65" s="100" t="s">
        <v>127</v>
      </c>
      <c r="D65" s="101">
        <v>5</v>
      </c>
      <c r="E65" s="102"/>
      <c r="F65" s="102"/>
      <c r="G65" s="102"/>
      <c r="H65" s="102"/>
      <c r="I65" s="103"/>
      <c r="J65" s="153"/>
      <c r="K65" s="154"/>
      <c r="L65" s="154"/>
      <c r="M65" s="62"/>
      <c r="N65" s="72"/>
      <c r="O65" s="61"/>
      <c r="P65" s="64"/>
      <c r="Q65" s="71"/>
      <c r="R65" s="72"/>
      <c r="S65" s="61"/>
      <c r="T65" s="64"/>
      <c r="U65" s="71"/>
      <c r="V65" s="64"/>
      <c r="W65" s="86"/>
      <c r="Y65" s="16"/>
      <c r="Z65" s="16"/>
    </row>
    <row r="66" spans="2:26" ht="37.5" x14ac:dyDescent="0.3">
      <c r="B66" s="109" t="s">
        <v>74</v>
      </c>
      <c r="C66" s="149" t="s">
        <v>75</v>
      </c>
      <c r="D66" s="150"/>
      <c r="E66" s="151"/>
      <c r="F66" s="151"/>
      <c r="G66" s="151"/>
      <c r="H66" s="151"/>
      <c r="I66" s="152"/>
      <c r="J66" s="114">
        <f>SUM(J67:J69)</f>
        <v>216</v>
      </c>
      <c r="K66" s="115">
        <f t="shared" ref="K66:V66" si="20">SUM(K67:K69)</f>
        <v>72</v>
      </c>
      <c r="L66" s="115">
        <f t="shared" si="20"/>
        <v>144</v>
      </c>
      <c r="M66" s="115">
        <f t="shared" si="20"/>
        <v>42</v>
      </c>
      <c r="N66" s="116">
        <f t="shared" si="20"/>
        <v>0</v>
      </c>
      <c r="O66" s="114">
        <f t="shared" si="20"/>
        <v>0</v>
      </c>
      <c r="P66" s="117">
        <f t="shared" si="20"/>
        <v>0</v>
      </c>
      <c r="Q66" s="118">
        <f t="shared" si="20"/>
        <v>0</v>
      </c>
      <c r="R66" s="116">
        <f t="shared" si="20"/>
        <v>0</v>
      </c>
      <c r="S66" s="114">
        <f t="shared" si="20"/>
        <v>0</v>
      </c>
      <c r="T66" s="117">
        <f>SUM(T67:T69)</f>
        <v>144</v>
      </c>
      <c r="U66" s="118">
        <f t="shared" si="20"/>
        <v>0</v>
      </c>
      <c r="V66" s="117">
        <f t="shared" si="20"/>
        <v>0</v>
      </c>
      <c r="W66" s="86">
        <f t="shared" si="6"/>
        <v>144</v>
      </c>
      <c r="Y66" s="16"/>
      <c r="Z66" s="16"/>
    </row>
    <row r="67" spans="2:26" ht="18.75" x14ac:dyDescent="0.3">
      <c r="B67" s="130" t="s">
        <v>138</v>
      </c>
      <c r="C67" s="100" t="s">
        <v>139</v>
      </c>
      <c r="D67" s="101"/>
      <c r="E67" s="102">
        <v>6</v>
      </c>
      <c r="F67" s="102"/>
      <c r="G67" s="102"/>
      <c r="H67" s="102"/>
      <c r="I67" s="103"/>
      <c r="J67" s="61">
        <f>L67+K67</f>
        <v>72</v>
      </c>
      <c r="K67" s="62">
        <f>L67/2</f>
        <v>24</v>
      </c>
      <c r="L67" s="63">
        <f>SUM(O67:V67)</f>
        <v>48</v>
      </c>
      <c r="M67" s="131">
        <v>14</v>
      </c>
      <c r="N67" s="132"/>
      <c r="O67" s="148"/>
      <c r="P67" s="70"/>
      <c r="Q67" s="71"/>
      <c r="R67" s="72"/>
      <c r="S67" s="61"/>
      <c r="T67" s="64">
        <v>48</v>
      </c>
      <c r="U67" s="71"/>
      <c r="V67" s="70"/>
      <c r="W67" s="86">
        <f t="shared" si="6"/>
        <v>48</v>
      </c>
      <c r="Y67" s="16"/>
      <c r="Z67" s="16"/>
    </row>
    <row r="68" spans="2:26" ht="18.75" x14ac:dyDescent="0.3">
      <c r="B68" s="130" t="s">
        <v>140</v>
      </c>
      <c r="C68" s="156" t="s">
        <v>141</v>
      </c>
      <c r="D68" s="157"/>
      <c r="E68" s="158">
        <v>6</v>
      </c>
      <c r="F68" s="158"/>
      <c r="G68" s="158"/>
      <c r="H68" s="158"/>
      <c r="I68" s="159"/>
      <c r="J68" s="61">
        <f>L68+K68</f>
        <v>72</v>
      </c>
      <c r="K68" s="62">
        <f>L68/2</f>
        <v>24</v>
      </c>
      <c r="L68" s="63">
        <f>SUM(O68:V68)</f>
        <v>48</v>
      </c>
      <c r="M68" s="131">
        <v>14</v>
      </c>
      <c r="N68" s="132"/>
      <c r="O68" s="148"/>
      <c r="P68" s="70"/>
      <c r="Q68" s="71"/>
      <c r="R68" s="72"/>
      <c r="S68" s="61"/>
      <c r="T68" s="64">
        <v>48</v>
      </c>
      <c r="U68" s="71"/>
      <c r="V68" s="70"/>
      <c r="W68" s="86">
        <f t="shared" si="6"/>
        <v>48</v>
      </c>
      <c r="Y68" s="16"/>
      <c r="Z68" s="16"/>
    </row>
    <row r="69" spans="2:26" ht="18.75" x14ac:dyDescent="0.3">
      <c r="B69" s="130" t="s">
        <v>142</v>
      </c>
      <c r="C69" s="156" t="s">
        <v>143</v>
      </c>
      <c r="D69" s="157"/>
      <c r="E69" s="158"/>
      <c r="F69" s="158"/>
      <c r="G69" s="158"/>
      <c r="H69" s="158"/>
      <c r="I69" s="159"/>
      <c r="J69" s="61">
        <f>L69+K69</f>
        <v>72</v>
      </c>
      <c r="K69" s="62">
        <f>L69/2</f>
        <v>24</v>
      </c>
      <c r="L69" s="63">
        <f>SUM(O69:V69)</f>
        <v>48</v>
      </c>
      <c r="M69" s="131">
        <v>14</v>
      </c>
      <c r="N69" s="132"/>
      <c r="O69" s="148"/>
      <c r="P69" s="70"/>
      <c r="Q69" s="71"/>
      <c r="R69" s="72"/>
      <c r="S69" s="61"/>
      <c r="T69" s="64">
        <v>48</v>
      </c>
      <c r="U69" s="71"/>
      <c r="V69" s="70"/>
      <c r="W69" s="86">
        <f>SUM(Q69:V69)</f>
        <v>48</v>
      </c>
      <c r="Y69" s="16"/>
      <c r="Z69" s="16"/>
    </row>
    <row r="70" spans="2:26" ht="18.75" x14ac:dyDescent="0.3">
      <c r="B70" s="130" t="s">
        <v>144</v>
      </c>
      <c r="C70" s="100" t="s">
        <v>123</v>
      </c>
      <c r="D70" s="101"/>
      <c r="E70" s="102"/>
      <c r="F70" s="102"/>
      <c r="G70" s="102"/>
      <c r="H70" s="102"/>
      <c r="I70" s="103"/>
      <c r="J70" s="67"/>
      <c r="K70" s="63"/>
      <c r="L70" s="63">
        <f>SUM(O70:V70)</f>
        <v>36</v>
      </c>
      <c r="M70" s="131"/>
      <c r="N70" s="132"/>
      <c r="O70" s="148"/>
      <c r="P70" s="70"/>
      <c r="Q70" s="71"/>
      <c r="R70" s="72"/>
      <c r="S70" s="61"/>
      <c r="T70" s="64">
        <v>36</v>
      </c>
      <c r="U70" s="71"/>
      <c r="V70" s="70"/>
      <c r="W70" s="86">
        <f t="shared" si="6"/>
        <v>36</v>
      </c>
      <c r="Y70" s="16"/>
      <c r="Z70" s="16"/>
    </row>
    <row r="71" spans="2:26" ht="18.75" x14ac:dyDescent="0.3">
      <c r="B71" s="130" t="s">
        <v>145</v>
      </c>
      <c r="C71" s="100" t="s">
        <v>125</v>
      </c>
      <c r="D71" s="101"/>
      <c r="E71" s="102"/>
      <c r="F71" s="102"/>
      <c r="G71" s="102"/>
      <c r="H71" s="102"/>
      <c r="I71" s="103"/>
      <c r="J71" s="67"/>
      <c r="K71" s="63"/>
      <c r="L71" s="63">
        <f>SUM(O71:V71)</f>
        <v>144</v>
      </c>
      <c r="M71" s="131"/>
      <c r="N71" s="132"/>
      <c r="O71" s="148"/>
      <c r="P71" s="70"/>
      <c r="Q71" s="71"/>
      <c r="R71" s="72"/>
      <c r="S71" s="61"/>
      <c r="T71" s="64">
        <v>144</v>
      </c>
      <c r="U71" s="71"/>
      <c r="V71" s="70"/>
      <c r="W71" s="86">
        <f t="shared" si="6"/>
        <v>144</v>
      </c>
      <c r="Y71" s="16"/>
      <c r="Z71" s="16"/>
    </row>
    <row r="72" spans="2:26" ht="18.75" x14ac:dyDescent="0.3">
      <c r="B72" s="130" t="s">
        <v>146</v>
      </c>
      <c r="C72" s="100" t="s">
        <v>127</v>
      </c>
      <c r="D72" s="101">
        <v>6</v>
      </c>
      <c r="E72" s="102"/>
      <c r="F72" s="102"/>
      <c r="G72" s="102"/>
      <c r="H72" s="102"/>
      <c r="I72" s="103"/>
      <c r="J72" s="67"/>
      <c r="K72" s="63"/>
      <c r="L72" s="63"/>
      <c r="M72" s="131"/>
      <c r="N72" s="132"/>
      <c r="O72" s="148"/>
      <c r="P72" s="70"/>
      <c r="Q72" s="71"/>
      <c r="R72" s="72"/>
      <c r="S72" s="61"/>
      <c r="T72" s="64"/>
      <c r="U72" s="71"/>
      <c r="V72" s="70"/>
      <c r="W72" s="86"/>
      <c r="Y72" s="16"/>
      <c r="Z72" s="16"/>
    </row>
    <row r="73" spans="2:26" ht="56.25" x14ac:dyDescent="0.3">
      <c r="B73" s="109" t="s">
        <v>91</v>
      </c>
      <c r="C73" s="149" t="s">
        <v>92</v>
      </c>
      <c r="D73" s="150"/>
      <c r="E73" s="151"/>
      <c r="F73" s="151"/>
      <c r="G73" s="151"/>
      <c r="H73" s="151"/>
      <c r="I73" s="152"/>
      <c r="J73" s="114">
        <f>+SUM(J74:J78)</f>
        <v>528</v>
      </c>
      <c r="K73" s="115">
        <f t="shared" ref="K73:V73" si="21">+SUM(K74:K78)</f>
        <v>176</v>
      </c>
      <c r="L73" s="115">
        <f t="shared" si="21"/>
        <v>352</v>
      </c>
      <c r="M73" s="115">
        <f t="shared" si="21"/>
        <v>100</v>
      </c>
      <c r="N73" s="116">
        <f t="shared" si="21"/>
        <v>30</v>
      </c>
      <c r="O73" s="114">
        <f t="shared" si="21"/>
        <v>0</v>
      </c>
      <c r="P73" s="117">
        <f t="shared" si="21"/>
        <v>0</v>
      </c>
      <c r="Q73" s="118">
        <f t="shared" si="21"/>
        <v>0</v>
      </c>
      <c r="R73" s="116">
        <f>+SUM(R74:R78)</f>
        <v>48</v>
      </c>
      <c r="S73" s="114">
        <f t="shared" si="21"/>
        <v>0</v>
      </c>
      <c r="T73" s="117">
        <f t="shared" si="21"/>
        <v>104</v>
      </c>
      <c r="U73" s="118">
        <f>+SUM(U74:U78)</f>
        <v>200</v>
      </c>
      <c r="V73" s="117">
        <f t="shared" si="21"/>
        <v>0</v>
      </c>
      <c r="W73" s="86">
        <f t="shared" si="6"/>
        <v>352</v>
      </c>
      <c r="Y73" s="16"/>
      <c r="Z73" s="16"/>
    </row>
    <row r="74" spans="2:26" ht="18.75" x14ac:dyDescent="0.3">
      <c r="B74" s="130" t="s">
        <v>86</v>
      </c>
      <c r="C74" s="160" t="s">
        <v>87</v>
      </c>
      <c r="D74" s="161">
        <v>7</v>
      </c>
      <c r="E74" s="162"/>
      <c r="F74" s="162"/>
      <c r="G74" s="162">
        <v>7</v>
      </c>
      <c r="H74" s="162"/>
      <c r="I74" s="163"/>
      <c r="J74" s="61">
        <f>L74+K74</f>
        <v>144</v>
      </c>
      <c r="K74" s="62">
        <f>L74/2</f>
        <v>48</v>
      </c>
      <c r="L74" s="63">
        <f t="shared" ref="L74:L79" si="22">SUM(O74:V74)</f>
        <v>96</v>
      </c>
      <c r="M74" s="131">
        <v>28</v>
      </c>
      <c r="N74" s="147">
        <v>30</v>
      </c>
      <c r="O74" s="148"/>
      <c r="P74" s="70"/>
      <c r="Q74" s="71"/>
      <c r="R74" s="72"/>
      <c r="S74" s="61"/>
      <c r="T74" s="64">
        <v>40</v>
      </c>
      <c r="U74" s="71">
        <v>56</v>
      </c>
      <c r="V74" s="64"/>
      <c r="W74" s="86">
        <f t="shared" si="6"/>
        <v>96</v>
      </c>
      <c r="Y74" s="16"/>
      <c r="Z74" s="16"/>
    </row>
    <row r="75" spans="2:26" ht="18.75" x14ac:dyDescent="0.3">
      <c r="B75" s="130" t="s">
        <v>147</v>
      </c>
      <c r="C75" s="156" t="s">
        <v>148</v>
      </c>
      <c r="D75" s="157"/>
      <c r="E75" s="158">
        <v>7</v>
      </c>
      <c r="F75" s="158"/>
      <c r="G75" s="158"/>
      <c r="H75" s="158"/>
      <c r="I75" s="159"/>
      <c r="J75" s="61">
        <f>L75+K75</f>
        <v>144</v>
      </c>
      <c r="K75" s="62">
        <f>L75/2</f>
        <v>48</v>
      </c>
      <c r="L75" s="63">
        <f t="shared" si="22"/>
        <v>96</v>
      </c>
      <c r="M75" s="131">
        <v>16</v>
      </c>
      <c r="N75" s="132"/>
      <c r="O75" s="148"/>
      <c r="P75" s="70"/>
      <c r="Q75" s="71"/>
      <c r="R75" s="72"/>
      <c r="S75" s="61"/>
      <c r="T75" s="64"/>
      <c r="U75" s="71">
        <v>96</v>
      </c>
      <c r="V75" s="64"/>
      <c r="W75" s="86">
        <f t="shared" si="6"/>
        <v>96</v>
      </c>
      <c r="Y75" s="16"/>
      <c r="Z75" s="16"/>
    </row>
    <row r="76" spans="2:26" ht="18.75" x14ac:dyDescent="0.3">
      <c r="B76" s="130" t="s">
        <v>149</v>
      </c>
      <c r="C76" s="156" t="s">
        <v>150</v>
      </c>
      <c r="D76" s="157"/>
      <c r="E76" s="158"/>
      <c r="F76" s="158"/>
      <c r="G76" s="158"/>
      <c r="H76" s="158"/>
      <c r="I76" s="159"/>
      <c r="J76" s="61">
        <f>L76+K76</f>
        <v>96</v>
      </c>
      <c r="K76" s="62">
        <f>L76/2</f>
        <v>32</v>
      </c>
      <c r="L76" s="63">
        <f t="shared" si="22"/>
        <v>64</v>
      </c>
      <c r="M76" s="131">
        <v>8</v>
      </c>
      <c r="N76" s="132"/>
      <c r="O76" s="148"/>
      <c r="P76" s="70"/>
      <c r="Q76" s="71"/>
      <c r="R76" s="72"/>
      <c r="S76" s="61"/>
      <c r="T76" s="64">
        <v>64</v>
      </c>
      <c r="U76" s="71"/>
      <c r="V76" s="64"/>
      <c r="W76" s="86">
        <f t="shared" si="6"/>
        <v>64</v>
      </c>
      <c r="Y76" s="16"/>
      <c r="Z76" s="16"/>
    </row>
    <row r="77" spans="2:26" ht="18.75" x14ac:dyDescent="0.3">
      <c r="B77" s="130" t="s">
        <v>151</v>
      </c>
      <c r="C77" s="100" t="s">
        <v>152</v>
      </c>
      <c r="D77" s="101"/>
      <c r="E77" s="102">
        <v>6</v>
      </c>
      <c r="F77" s="102"/>
      <c r="G77" s="102"/>
      <c r="H77" s="102"/>
      <c r="I77" s="103"/>
      <c r="J77" s="61">
        <f>L77+K77</f>
        <v>72</v>
      </c>
      <c r="K77" s="62">
        <f>L77/2</f>
        <v>24</v>
      </c>
      <c r="L77" s="63">
        <f t="shared" si="22"/>
        <v>48</v>
      </c>
      <c r="M77" s="131">
        <v>8</v>
      </c>
      <c r="N77" s="132"/>
      <c r="O77" s="148"/>
      <c r="P77" s="70"/>
      <c r="Q77" s="71"/>
      <c r="R77" s="72">
        <v>48</v>
      </c>
      <c r="S77" s="61"/>
      <c r="T77" s="64"/>
      <c r="U77" s="71"/>
      <c r="V77" s="64"/>
      <c r="W77" s="86">
        <f t="shared" si="6"/>
        <v>48</v>
      </c>
      <c r="Y77" s="16"/>
      <c r="Z77" s="16"/>
    </row>
    <row r="78" spans="2:26" ht="18.75" x14ac:dyDescent="0.3">
      <c r="B78" s="130" t="s">
        <v>153</v>
      </c>
      <c r="C78" s="164" t="s">
        <v>154</v>
      </c>
      <c r="D78" s="57"/>
      <c r="E78" s="58">
        <v>7</v>
      </c>
      <c r="F78" s="58"/>
      <c r="G78" s="58"/>
      <c r="H78" s="58"/>
      <c r="I78" s="60"/>
      <c r="J78" s="61">
        <f>L78+K78</f>
        <v>72</v>
      </c>
      <c r="K78" s="62">
        <f>L78/2</f>
        <v>24</v>
      </c>
      <c r="L78" s="63">
        <f t="shared" si="22"/>
        <v>48</v>
      </c>
      <c r="M78" s="131">
        <v>40</v>
      </c>
      <c r="N78" s="132"/>
      <c r="O78" s="148"/>
      <c r="P78" s="70"/>
      <c r="Q78" s="71"/>
      <c r="R78" s="72"/>
      <c r="S78" s="61"/>
      <c r="T78" s="64"/>
      <c r="U78" s="71">
        <v>48</v>
      </c>
      <c r="V78" s="64"/>
      <c r="W78" s="86">
        <f>SUM(Q78:V78)</f>
        <v>48</v>
      </c>
      <c r="Y78" s="16"/>
      <c r="Z78" s="16"/>
    </row>
    <row r="79" spans="2:26" ht="18.75" x14ac:dyDescent="0.3">
      <c r="B79" s="130" t="s">
        <v>155</v>
      </c>
      <c r="C79" s="100" t="s">
        <v>136</v>
      </c>
      <c r="D79" s="101"/>
      <c r="E79" s="102"/>
      <c r="F79" s="102"/>
      <c r="G79" s="102"/>
      <c r="H79" s="102"/>
      <c r="I79" s="103"/>
      <c r="J79" s="67"/>
      <c r="K79" s="63"/>
      <c r="L79" s="63">
        <f t="shared" si="22"/>
        <v>144</v>
      </c>
      <c r="M79" s="131"/>
      <c r="N79" s="132"/>
      <c r="O79" s="148"/>
      <c r="P79" s="70"/>
      <c r="Q79" s="73"/>
      <c r="R79" s="72"/>
      <c r="S79" s="61"/>
      <c r="T79" s="64"/>
      <c r="U79" s="71"/>
      <c r="V79" s="64">
        <v>144</v>
      </c>
      <c r="W79" s="86">
        <f t="shared" si="6"/>
        <v>144</v>
      </c>
      <c r="Y79" s="16"/>
      <c r="Z79" s="16"/>
    </row>
    <row r="80" spans="2:26" ht="18.75" x14ac:dyDescent="0.3">
      <c r="B80" s="130" t="s">
        <v>156</v>
      </c>
      <c r="C80" s="100" t="s">
        <v>127</v>
      </c>
      <c r="D80" s="101">
        <v>8</v>
      </c>
      <c r="E80" s="102"/>
      <c r="F80" s="102"/>
      <c r="G80" s="102"/>
      <c r="H80" s="102"/>
      <c r="I80" s="103"/>
      <c r="J80" s="67"/>
      <c r="K80" s="63"/>
      <c r="L80" s="63"/>
      <c r="M80" s="131"/>
      <c r="N80" s="132"/>
      <c r="O80" s="148"/>
      <c r="P80" s="70"/>
      <c r="Q80" s="73"/>
      <c r="R80" s="72"/>
      <c r="S80" s="61"/>
      <c r="T80" s="64"/>
      <c r="U80" s="71"/>
      <c r="V80" s="64"/>
      <c r="W80" s="86">
        <f t="shared" si="6"/>
        <v>0</v>
      </c>
      <c r="Y80" s="16"/>
      <c r="Z80" s="16"/>
    </row>
    <row r="81" spans="2:26" ht="37.5" x14ac:dyDescent="0.25">
      <c r="B81" s="111" t="s">
        <v>71</v>
      </c>
      <c r="C81" s="165" t="s">
        <v>157</v>
      </c>
      <c r="D81" s="166" t="s">
        <v>158</v>
      </c>
      <c r="E81" s="118">
        <f>E82</f>
        <v>126</v>
      </c>
      <c r="F81" s="115">
        <f>F82</f>
        <v>42</v>
      </c>
      <c r="G81" s="115">
        <f>G82</f>
        <v>84</v>
      </c>
      <c r="H81" s="115">
        <f t="shared" ref="H81:V81" si="23">+H82</f>
        <v>20</v>
      </c>
      <c r="I81" s="116">
        <f t="shared" si="23"/>
        <v>0</v>
      </c>
      <c r="J81" s="114">
        <f t="shared" si="23"/>
        <v>0</v>
      </c>
      <c r="K81" s="117">
        <f t="shared" si="23"/>
        <v>0</v>
      </c>
      <c r="L81" s="118">
        <f>L82</f>
        <v>0</v>
      </c>
      <c r="M81" s="116">
        <f>M82</f>
        <v>66</v>
      </c>
      <c r="N81" s="114">
        <f>N82</f>
        <v>18</v>
      </c>
      <c r="O81" s="117">
        <f t="shared" si="23"/>
        <v>0</v>
      </c>
      <c r="P81" s="118">
        <f t="shared" si="23"/>
        <v>0</v>
      </c>
      <c r="Q81" s="117">
        <f t="shared" si="23"/>
        <v>0</v>
      </c>
      <c r="R81" s="117">
        <f t="shared" si="23"/>
        <v>0</v>
      </c>
      <c r="S81" s="117">
        <f t="shared" si="23"/>
        <v>0</v>
      </c>
      <c r="T81" s="117">
        <f t="shared" si="23"/>
        <v>0</v>
      </c>
      <c r="U81" s="117">
        <f t="shared" si="23"/>
        <v>0</v>
      </c>
      <c r="V81" s="117">
        <f t="shared" si="23"/>
        <v>0</v>
      </c>
      <c r="W81" s="86">
        <f t="shared" si="6"/>
        <v>0</v>
      </c>
    </row>
    <row r="82" spans="2:26" ht="37.5" x14ac:dyDescent="0.3">
      <c r="B82" s="97" t="s">
        <v>159</v>
      </c>
      <c r="C82" s="167" t="s">
        <v>160</v>
      </c>
      <c r="D82" s="168"/>
      <c r="E82" s="71">
        <f>+G82+F82</f>
        <v>126</v>
      </c>
      <c r="F82" s="62">
        <f>G82/2</f>
        <v>42</v>
      </c>
      <c r="G82" s="63">
        <f>SUM(J82:Q82)</f>
        <v>84</v>
      </c>
      <c r="H82" s="62">
        <v>20</v>
      </c>
      <c r="I82" s="72"/>
      <c r="J82" s="61"/>
      <c r="K82" s="64"/>
      <c r="L82" s="71"/>
      <c r="M82" s="72">
        <v>66</v>
      </c>
      <c r="N82" s="61">
        <v>18</v>
      </c>
      <c r="O82" s="64"/>
      <c r="P82" s="65"/>
      <c r="Q82" s="169"/>
      <c r="R82" s="169"/>
      <c r="S82" s="169"/>
      <c r="T82" s="169"/>
      <c r="U82" s="169"/>
      <c r="V82" s="169"/>
      <c r="W82" s="86">
        <f t="shared" si="6"/>
        <v>0</v>
      </c>
    </row>
    <row r="83" spans="2:26" ht="18.75" x14ac:dyDescent="0.3">
      <c r="B83" s="97" t="s">
        <v>161</v>
      </c>
      <c r="C83" s="167" t="s">
        <v>162</v>
      </c>
      <c r="D83" s="168"/>
      <c r="E83" s="71"/>
      <c r="F83" s="62"/>
      <c r="G83" s="63">
        <f>SUM(J83:Q83)</f>
        <v>36</v>
      </c>
      <c r="H83" s="62"/>
      <c r="I83" s="72"/>
      <c r="J83" s="61"/>
      <c r="K83" s="64"/>
      <c r="L83" s="71"/>
      <c r="M83" s="72">
        <v>18</v>
      </c>
      <c r="N83" s="61">
        <v>18</v>
      </c>
      <c r="O83" s="64"/>
      <c r="P83" s="71"/>
      <c r="Q83" s="64"/>
      <c r="R83" s="64"/>
      <c r="S83" s="64"/>
      <c r="T83" s="64"/>
      <c r="U83" s="64"/>
      <c r="V83" s="64"/>
      <c r="W83" s="86">
        <f t="shared" si="6"/>
        <v>0</v>
      </c>
    </row>
    <row r="84" spans="2:26" ht="18.75" x14ac:dyDescent="0.25">
      <c r="B84" s="101" t="s">
        <v>163</v>
      </c>
      <c r="C84" s="170" t="s">
        <v>136</v>
      </c>
      <c r="D84" s="171"/>
      <c r="E84" s="71"/>
      <c r="F84" s="62"/>
      <c r="G84" s="63">
        <f>SUM(J84:Q84)</f>
        <v>180</v>
      </c>
      <c r="H84" s="131"/>
      <c r="I84" s="132"/>
      <c r="J84" s="148"/>
      <c r="K84" s="70"/>
      <c r="L84" s="71"/>
      <c r="M84" s="72"/>
      <c r="N84" s="61">
        <v>180</v>
      </c>
      <c r="O84" s="64"/>
      <c r="P84" s="71"/>
      <c r="Q84" s="70"/>
      <c r="R84" s="70"/>
      <c r="S84" s="70"/>
      <c r="T84" s="70"/>
      <c r="U84" s="70"/>
      <c r="V84" s="70"/>
      <c r="W84" s="86">
        <f t="shared" si="6"/>
        <v>0</v>
      </c>
    </row>
    <row r="85" spans="2:26" ht="18.75" x14ac:dyDescent="0.3">
      <c r="B85" s="130" t="s">
        <v>164</v>
      </c>
      <c r="C85" s="100" t="s">
        <v>127</v>
      </c>
      <c r="D85" s="101">
        <v>5</v>
      </c>
      <c r="E85" s="102"/>
      <c r="F85" s="102"/>
      <c r="G85" s="102"/>
      <c r="H85" s="102"/>
      <c r="I85" s="103"/>
      <c r="J85" s="61"/>
      <c r="K85" s="62"/>
      <c r="L85" s="63"/>
      <c r="M85" s="131"/>
      <c r="N85" s="132"/>
      <c r="O85" s="148"/>
      <c r="P85" s="70"/>
      <c r="Q85" s="71"/>
      <c r="R85" s="72"/>
      <c r="S85" s="61"/>
      <c r="T85" s="64"/>
      <c r="U85" s="71"/>
      <c r="V85" s="70"/>
      <c r="W85" s="86">
        <f t="shared" si="6"/>
        <v>0</v>
      </c>
      <c r="Y85" s="16"/>
      <c r="Z85" s="16"/>
    </row>
    <row r="86" spans="2:26" ht="18.75" x14ac:dyDescent="0.3">
      <c r="B86" s="172"/>
      <c r="C86" s="36" t="s">
        <v>165</v>
      </c>
      <c r="D86" s="37"/>
      <c r="E86" s="38"/>
      <c r="F86" s="38"/>
      <c r="G86" s="38"/>
      <c r="H86" s="38"/>
      <c r="I86" s="39"/>
      <c r="J86" s="40">
        <f>L86+K86</f>
        <v>1350</v>
      </c>
      <c r="K86" s="41">
        <f>K87+K50+K37</f>
        <v>450</v>
      </c>
      <c r="L86" s="41">
        <f>L87+L50+L37+K94</f>
        <v>900</v>
      </c>
      <c r="M86" s="41">
        <f t="shared" ref="M86:V86" si="24">M87+M50+M37</f>
        <v>112</v>
      </c>
      <c r="N86" s="42">
        <f t="shared" si="24"/>
        <v>0</v>
      </c>
      <c r="O86" s="40">
        <f t="shared" si="24"/>
        <v>0</v>
      </c>
      <c r="P86" s="43">
        <f t="shared" si="24"/>
        <v>0</v>
      </c>
      <c r="Q86" s="44">
        <f t="shared" si="24"/>
        <v>158</v>
      </c>
      <c r="R86" s="42">
        <f t="shared" si="24"/>
        <v>88</v>
      </c>
      <c r="S86" s="40">
        <f t="shared" si="24"/>
        <v>78</v>
      </c>
      <c r="T86" s="43">
        <f t="shared" si="24"/>
        <v>70</v>
      </c>
      <c r="U86" s="44">
        <f t="shared" si="24"/>
        <v>110</v>
      </c>
      <c r="V86" s="43">
        <f t="shared" si="24"/>
        <v>0</v>
      </c>
      <c r="W86" s="86">
        <f>SUM(O86:V86)</f>
        <v>504</v>
      </c>
      <c r="X86" s="86"/>
      <c r="Y86" s="16"/>
      <c r="Z86" s="16"/>
    </row>
    <row r="87" spans="2:26" ht="37.5" x14ac:dyDescent="0.3">
      <c r="B87" s="173" t="s">
        <v>77</v>
      </c>
      <c r="C87" s="174" t="s">
        <v>78</v>
      </c>
      <c r="D87" s="175"/>
      <c r="E87" s="176"/>
      <c r="F87" s="176"/>
      <c r="G87" s="176"/>
      <c r="H87" s="176"/>
      <c r="I87" s="177"/>
      <c r="J87" s="125">
        <f>J88+J89</f>
        <v>380</v>
      </c>
      <c r="K87" s="126">
        <f t="shared" ref="K87:V87" si="25">K88+K89</f>
        <v>190</v>
      </c>
      <c r="L87" s="126">
        <f t="shared" si="25"/>
        <v>190</v>
      </c>
      <c r="M87" s="126">
        <f t="shared" si="25"/>
        <v>44</v>
      </c>
      <c r="N87" s="127">
        <f t="shared" si="25"/>
        <v>0</v>
      </c>
      <c r="O87" s="125">
        <f t="shared" si="25"/>
        <v>0</v>
      </c>
      <c r="P87" s="128">
        <f t="shared" si="25"/>
        <v>0</v>
      </c>
      <c r="Q87" s="129">
        <f>Q88+Q89</f>
        <v>0</v>
      </c>
      <c r="R87" s="127">
        <f t="shared" si="25"/>
        <v>42</v>
      </c>
      <c r="S87" s="125">
        <f t="shared" si="25"/>
        <v>78</v>
      </c>
      <c r="T87" s="128">
        <f t="shared" si="25"/>
        <v>70</v>
      </c>
      <c r="U87" s="129">
        <f t="shared" si="25"/>
        <v>0</v>
      </c>
      <c r="V87" s="128">
        <f t="shared" si="25"/>
        <v>0</v>
      </c>
      <c r="W87" s="86">
        <f>SUM(Q87:V87)</f>
        <v>190</v>
      </c>
      <c r="Y87" s="16"/>
      <c r="Z87" s="16"/>
    </row>
    <row r="88" spans="2:26" ht="37.5" x14ac:dyDescent="0.3">
      <c r="B88" s="95" t="s">
        <v>61</v>
      </c>
      <c r="C88" s="178" t="s">
        <v>166</v>
      </c>
      <c r="D88" s="179">
        <v>4</v>
      </c>
      <c r="E88" s="180"/>
      <c r="F88" s="180"/>
      <c r="G88" s="180"/>
      <c r="H88" s="180"/>
      <c r="I88" s="181"/>
      <c r="J88" s="61">
        <f>L88+K88</f>
        <v>160</v>
      </c>
      <c r="K88" s="62">
        <v>80</v>
      </c>
      <c r="L88" s="63">
        <f>SUM(O88:V88)</f>
        <v>80</v>
      </c>
      <c r="M88" s="62">
        <v>20</v>
      </c>
      <c r="N88" s="72"/>
      <c r="O88" s="61"/>
      <c r="P88" s="64"/>
      <c r="Q88" s="71"/>
      <c r="R88" s="72">
        <v>42</v>
      </c>
      <c r="S88" s="61">
        <v>38</v>
      </c>
      <c r="T88" s="182"/>
      <c r="U88" s="71"/>
      <c r="V88" s="64"/>
      <c r="W88" s="86">
        <f t="shared" si="6"/>
        <v>80</v>
      </c>
      <c r="Y88" s="16"/>
      <c r="Z88" s="16"/>
    </row>
    <row r="89" spans="2:26" ht="18.75" x14ac:dyDescent="0.3">
      <c r="B89" s="95" t="s">
        <v>167</v>
      </c>
      <c r="C89" s="178" t="s">
        <v>168</v>
      </c>
      <c r="D89" s="179"/>
      <c r="E89" s="180">
        <v>6</v>
      </c>
      <c r="F89" s="180"/>
      <c r="G89" s="180"/>
      <c r="H89" s="180"/>
      <c r="I89" s="181"/>
      <c r="J89" s="61">
        <f>L89+K89</f>
        <v>220</v>
      </c>
      <c r="K89" s="62">
        <f>L89</f>
        <v>110</v>
      </c>
      <c r="L89" s="63">
        <f>SUM(O89:V89)</f>
        <v>110</v>
      </c>
      <c r="M89" s="62">
        <v>24</v>
      </c>
      <c r="N89" s="72"/>
      <c r="O89" s="61"/>
      <c r="P89" s="64"/>
      <c r="Q89" s="71"/>
      <c r="R89" s="72"/>
      <c r="S89" s="61">
        <v>40</v>
      </c>
      <c r="T89" s="64">
        <v>70</v>
      </c>
      <c r="U89" s="71"/>
      <c r="V89" s="64"/>
      <c r="W89" s="86">
        <f t="shared" si="6"/>
        <v>110</v>
      </c>
      <c r="Y89" s="16"/>
      <c r="Z89" s="16"/>
    </row>
    <row r="90" spans="2:26" ht="18.75" x14ac:dyDescent="0.3">
      <c r="B90" s="95" t="s">
        <v>169</v>
      </c>
      <c r="C90" s="178" t="s">
        <v>162</v>
      </c>
      <c r="D90" s="179"/>
      <c r="E90" s="180"/>
      <c r="F90" s="180"/>
      <c r="G90" s="180"/>
      <c r="H90" s="180"/>
      <c r="I90" s="181"/>
      <c r="J90" s="61"/>
      <c r="K90" s="62"/>
      <c r="L90" s="63">
        <f>SUM(O90:V90)</f>
        <v>72</v>
      </c>
      <c r="M90" s="62"/>
      <c r="N90" s="72"/>
      <c r="O90" s="61"/>
      <c r="P90" s="64"/>
      <c r="Q90" s="71">
        <v>18</v>
      </c>
      <c r="R90" s="72">
        <v>18</v>
      </c>
      <c r="S90" s="61">
        <v>18</v>
      </c>
      <c r="T90" s="64">
        <v>18</v>
      </c>
      <c r="U90" s="71"/>
      <c r="V90" s="64"/>
      <c r="W90" s="86">
        <f t="shared" si="6"/>
        <v>72</v>
      </c>
      <c r="Y90" s="16"/>
      <c r="Z90" s="16"/>
    </row>
    <row r="91" spans="2:26" ht="18.75" x14ac:dyDescent="0.3">
      <c r="B91" s="95" t="s">
        <v>170</v>
      </c>
      <c r="C91" s="178" t="s">
        <v>136</v>
      </c>
      <c r="D91" s="179"/>
      <c r="E91" s="180"/>
      <c r="F91" s="180"/>
      <c r="G91" s="180"/>
      <c r="H91" s="180"/>
      <c r="I91" s="181"/>
      <c r="J91" s="61"/>
      <c r="K91" s="62"/>
      <c r="L91" s="63">
        <f>SUM(O91:V91)</f>
        <v>108</v>
      </c>
      <c r="M91" s="62"/>
      <c r="N91" s="72"/>
      <c r="O91" s="61"/>
      <c r="P91" s="64"/>
      <c r="Q91" s="71"/>
      <c r="R91" s="72"/>
      <c r="S91" s="61"/>
      <c r="T91" s="64">
        <v>108</v>
      </c>
      <c r="U91" s="71"/>
      <c r="V91" s="64"/>
      <c r="W91" s="86">
        <f>SUM(Q91:V91)</f>
        <v>108</v>
      </c>
      <c r="Y91" s="16"/>
      <c r="Z91" s="16"/>
    </row>
    <row r="92" spans="2:26" ht="19.5" thickBot="1" x14ac:dyDescent="0.35">
      <c r="B92" s="183" t="s">
        <v>171</v>
      </c>
      <c r="C92" s="184" t="s">
        <v>127</v>
      </c>
      <c r="D92" s="179">
        <v>6</v>
      </c>
      <c r="E92" s="180"/>
      <c r="F92" s="180"/>
      <c r="G92" s="180"/>
      <c r="H92" s="180"/>
      <c r="I92" s="181"/>
      <c r="J92" s="185"/>
      <c r="K92" s="186"/>
      <c r="L92" s="187"/>
      <c r="M92" s="186"/>
      <c r="N92" s="188"/>
      <c r="O92" s="185"/>
      <c r="P92" s="189"/>
      <c r="Q92" s="71"/>
      <c r="R92" s="72"/>
      <c r="S92" s="61"/>
      <c r="T92" s="64"/>
      <c r="U92" s="71"/>
      <c r="V92" s="64"/>
      <c r="W92" s="86"/>
      <c r="Y92" s="16"/>
      <c r="Z92" s="16"/>
    </row>
    <row r="93" spans="2:26" ht="19.5" thickBot="1" x14ac:dyDescent="0.35">
      <c r="B93" s="190"/>
      <c r="C93" s="190" t="s">
        <v>172</v>
      </c>
      <c r="D93" s="191"/>
      <c r="E93" s="192"/>
      <c r="F93" s="192"/>
      <c r="G93" s="192"/>
      <c r="H93" s="192"/>
      <c r="I93" s="193"/>
      <c r="J93" s="83">
        <f>J86+J29</f>
        <v>3489</v>
      </c>
      <c r="K93" s="194">
        <f>K86+K29</f>
        <v>1163</v>
      </c>
      <c r="L93" s="194">
        <f>L86+L29</f>
        <v>2326</v>
      </c>
      <c r="M93" s="194">
        <f>M86+M29</f>
        <v>644</v>
      </c>
      <c r="N93" s="84">
        <f>N86+N29</f>
        <v>78</v>
      </c>
      <c r="O93" s="83">
        <f>O86+O29</f>
        <v>0</v>
      </c>
      <c r="P93" s="85">
        <f>P86+P29</f>
        <v>0</v>
      </c>
      <c r="Q93" s="82">
        <f>Q86+Q29</f>
        <v>386</v>
      </c>
      <c r="R93" s="84">
        <f>R86+R29</f>
        <v>458</v>
      </c>
      <c r="S93" s="83">
        <f>S86+S29</f>
        <v>174</v>
      </c>
      <c r="T93" s="85">
        <f>T86+T29</f>
        <v>472</v>
      </c>
      <c r="U93" s="82">
        <f>U86+U29</f>
        <v>440</v>
      </c>
      <c r="V93" s="85">
        <f>V86+V29+V14</f>
        <v>0</v>
      </c>
      <c r="W93" s="195">
        <f>SUM(O93:V93)</f>
        <v>1930</v>
      </c>
      <c r="X93" s="86"/>
      <c r="Y93" s="16"/>
      <c r="Z93" s="16"/>
    </row>
    <row r="94" spans="2:26" ht="18.75" x14ac:dyDescent="0.3">
      <c r="B94" s="266" t="s">
        <v>173</v>
      </c>
      <c r="C94" s="267" t="s">
        <v>162</v>
      </c>
      <c r="D94" s="269" t="s">
        <v>174</v>
      </c>
      <c r="E94" s="270"/>
      <c r="F94" s="270"/>
      <c r="G94" s="270"/>
      <c r="H94" s="270"/>
      <c r="I94" s="271"/>
      <c r="J94" s="277">
        <f>Q94+R94+S94+T94+U94+S96+T96+V96</f>
        <v>684</v>
      </c>
      <c r="K94" s="280">
        <f>L95+L97</f>
        <v>396</v>
      </c>
      <c r="L94" s="196">
        <f>SUM(O94:V94)</f>
        <v>216</v>
      </c>
      <c r="M94" s="197"/>
      <c r="N94" s="198"/>
      <c r="O94" s="199"/>
      <c r="P94" s="200"/>
      <c r="Q94" s="201">
        <f t="shared" ref="Q94:V94" si="26">Q55+Q63+Q70+Q84+Q90-Q95</f>
        <v>18</v>
      </c>
      <c r="R94" s="198">
        <f t="shared" si="26"/>
        <v>36</v>
      </c>
      <c r="S94" s="199">
        <f t="shared" si="26"/>
        <v>36</v>
      </c>
      <c r="T94" s="200">
        <f t="shared" si="26"/>
        <v>54</v>
      </c>
      <c r="U94" s="201">
        <f t="shared" si="26"/>
        <v>72</v>
      </c>
      <c r="V94" s="200">
        <f t="shared" si="26"/>
        <v>0</v>
      </c>
      <c r="W94" s="86">
        <f t="shared" si="6"/>
        <v>216</v>
      </c>
      <c r="Y94" s="16"/>
      <c r="Z94" s="16"/>
    </row>
    <row r="95" spans="2:26" ht="18.75" x14ac:dyDescent="0.3">
      <c r="B95" s="255"/>
      <c r="C95" s="268"/>
      <c r="D95" s="272"/>
      <c r="E95" s="273"/>
      <c r="F95" s="273"/>
      <c r="G95" s="273"/>
      <c r="H95" s="273"/>
      <c r="I95" s="274"/>
      <c r="J95" s="278"/>
      <c r="K95" s="281"/>
      <c r="L95" s="202">
        <f>SUM(O95:V95)</f>
        <v>72</v>
      </c>
      <c r="M95" s="131"/>
      <c r="N95" s="132"/>
      <c r="O95" s="148"/>
      <c r="P95" s="70"/>
      <c r="Q95" s="203">
        <v>18</v>
      </c>
      <c r="R95" s="204">
        <v>18</v>
      </c>
      <c r="S95" s="205">
        <v>18</v>
      </c>
      <c r="T95" s="206">
        <f>T90</f>
        <v>18</v>
      </c>
      <c r="U95" s="73">
        <f>U90</f>
        <v>0</v>
      </c>
      <c r="V95" s="70">
        <f>V90</f>
        <v>0</v>
      </c>
      <c r="W95" s="86">
        <f t="shared" si="6"/>
        <v>72</v>
      </c>
      <c r="Y95" s="16"/>
      <c r="Z95" s="16"/>
    </row>
    <row r="96" spans="2:26" ht="18.75" x14ac:dyDescent="0.3">
      <c r="B96" s="283" t="s">
        <v>175</v>
      </c>
      <c r="C96" s="284" t="s">
        <v>176</v>
      </c>
      <c r="D96" s="272"/>
      <c r="E96" s="273"/>
      <c r="F96" s="273"/>
      <c r="G96" s="273"/>
      <c r="H96" s="273"/>
      <c r="I96" s="274"/>
      <c r="J96" s="278"/>
      <c r="K96" s="281"/>
      <c r="L96" s="207">
        <f>SUM(O96:V96)</f>
        <v>468</v>
      </c>
      <c r="M96" s="131"/>
      <c r="N96" s="132"/>
      <c r="O96" s="148"/>
      <c r="P96" s="70"/>
      <c r="Q96" s="73">
        <f>Q56+Q64+Q71+Q79+Q91</f>
        <v>0</v>
      </c>
      <c r="R96" s="132">
        <f>R56+R64+R71+R79+R91</f>
        <v>0</v>
      </c>
      <c r="S96" s="148">
        <f>S56+S64+S71+S79+S91</f>
        <v>36</v>
      </c>
      <c r="T96" s="70">
        <f>T71</f>
        <v>144</v>
      </c>
      <c r="U96" s="73">
        <f>U56+U64+U71+U79+U91</f>
        <v>0</v>
      </c>
      <c r="V96" s="70">
        <f>V79+V56-V97</f>
        <v>288</v>
      </c>
      <c r="W96" s="86">
        <f>SUM(Q96:V96)</f>
        <v>468</v>
      </c>
      <c r="Y96" s="16"/>
      <c r="Z96" s="16"/>
    </row>
    <row r="97" spans="2:26" ht="18.75" x14ac:dyDescent="0.3">
      <c r="B97" s="255"/>
      <c r="C97" s="268"/>
      <c r="D97" s="266"/>
      <c r="E97" s="275"/>
      <c r="F97" s="275"/>
      <c r="G97" s="275"/>
      <c r="H97" s="275"/>
      <c r="I97" s="276"/>
      <c r="J97" s="279"/>
      <c r="K97" s="282"/>
      <c r="L97" s="202">
        <f>SUM(O97:V97)</f>
        <v>324</v>
      </c>
      <c r="M97" s="131"/>
      <c r="N97" s="132"/>
      <c r="O97" s="148"/>
      <c r="P97" s="70"/>
      <c r="Q97" s="203"/>
      <c r="R97" s="204"/>
      <c r="S97" s="205"/>
      <c r="T97" s="206">
        <f>T91</f>
        <v>108</v>
      </c>
      <c r="U97" s="203"/>
      <c r="V97" s="206">
        <v>216</v>
      </c>
      <c r="W97" s="86">
        <f t="shared" si="6"/>
        <v>324</v>
      </c>
      <c r="Y97" s="16"/>
      <c r="Z97" s="16"/>
    </row>
    <row r="98" spans="2:26" ht="18.75" x14ac:dyDescent="0.3">
      <c r="B98" s="208" t="s">
        <v>177</v>
      </c>
      <c r="C98" s="209" t="s">
        <v>178</v>
      </c>
      <c r="D98" s="285" t="s">
        <v>179</v>
      </c>
      <c r="E98" s="286"/>
      <c r="F98" s="286"/>
      <c r="G98" s="286"/>
      <c r="H98" s="286"/>
      <c r="I98" s="287"/>
      <c r="J98" s="210">
        <f>SUM(O98:V98)</f>
        <v>144</v>
      </c>
      <c r="K98" s="131"/>
      <c r="L98" s="131"/>
      <c r="M98" s="131"/>
      <c r="N98" s="132"/>
      <c r="O98" s="148"/>
      <c r="P98" s="70"/>
      <c r="Q98" s="73"/>
      <c r="R98" s="132"/>
      <c r="S98" s="148"/>
      <c r="T98" s="70"/>
      <c r="U98" s="73"/>
      <c r="V98" s="70">
        <v>144</v>
      </c>
      <c r="W98" s="86">
        <f>SUM(Q98:V98)</f>
        <v>144</v>
      </c>
      <c r="Y98" s="16"/>
      <c r="Z98" s="16"/>
    </row>
    <row r="99" spans="2:26" ht="18.75" x14ac:dyDescent="0.3">
      <c r="B99" s="208" t="s">
        <v>180</v>
      </c>
      <c r="C99" s="209" t="s">
        <v>181</v>
      </c>
      <c r="D99" s="285" t="s">
        <v>182</v>
      </c>
      <c r="E99" s="286"/>
      <c r="F99" s="286"/>
      <c r="G99" s="286"/>
      <c r="H99" s="286"/>
      <c r="I99" s="287"/>
      <c r="J99" s="210">
        <f>SUM(O99:V99)</f>
        <v>252</v>
      </c>
      <c r="K99" s="131"/>
      <c r="L99" s="131"/>
      <c r="M99" s="131"/>
      <c r="N99" s="132"/>
      <c r="O99" s="148"/>
      <c r="P99" s="70">
        <v>72</v>
      </c>
      <c r="Q99" s="73"/>
      <c r="R99" s="132">
        <v>36</v>
      </c>
      <c r="S99" s="148">
        <v>36</v>
      </c>
      <c r="T99" s="70">
        <v>36</v>
      </c>
      <c r="U99" s="73">
        <v>36</v>
      </c>
      <c r="V99" s="70">
        <v>36</v>
      </c>
      <c r="W99" s="86">
        <f>SUM(Q99:V99)</f>
        <v>180</v>
      </c>
      <c r="Y99" s="16"/>
      <c r="Z99" s="16"/>
    </row>
    <row r="100" spans="2:26" ht="18.75" x14ac:dyDescent="0.3">
      <c r="B100" s="208" t="s">
        <v>183</v>
      </c>
      <c r="C100" s="209" t="s">
        <v>184</v>
      </c>
      <c r="D100" s="285" t="s">
        <v>185</v>
      </c>
      <c r="E100" s="286"/>
      <c r="F100" s="286"/>
      <c r="G100" s="286"/>
      <c r="H100" s="286"/>
      <c r="I100" s="287"/>
      <c r="J100" s="210">
        <f>SUM(O100:V100)</f>
        <v>216</v>
      </c>
      <c r="K100" s="131"/>
      <c r="L100" s="131"/>
      <c r="M100" s="131"/>
      <c r="N100" s="132"/>
      <c r="O100" s="148"/>
      <c r="P100" s="70"/>
      <c r="Q100" s="73"/>
      <c r="R100" s="132"/>
      <c r="S100" s="148"/>
      <c r="T100" s="70"/>
      <c r="U100" s="73"/>
      <c r="V100" s="70">
        <v>216</v>
      </c>
      <c r="W100" s="86">
        <f>SUM(Q100:V100)</f>
        <v>216</v>
      </c>
      <c r="Y100" s="16"/>
      <c r="Z100" s="16"/>
    </row>
    <row r="101" spans="2:26" ht="18.75" x14ac:dyDescent="0.3">
      <c r="B101" s="130" t="s">
        <v>186</v>
      </c>
      <c r="C101" s="211" t="s">
        <v>187</v>
      </c>
      <c r="D101" s="288" t="s">
        <v>179</v>
      </c>
      <c r="E101" s="289"/>
      <c r="F101" s="289"/>
      <c r="G101" s="289"/>
      <c r="H101" s="289"/>
      <c r="I101" s="290"/>
      <c r="J101" s="210">
        <f>SUM(O101:V101)</f>
        <v>144</v>
      </c>
      <c r="K101" s="131"/>
      <c r="L101" s="131"/>
      <c r="M101" s="131"/>
      <c r="N101" s="132"/>
      <c r="O101" s="148"/>
      <c r="P101" s="70"/>
      <c r="Q101" s="73"/>
      <c r="R101" s="132"/>
      <c r="S101" s="148"/>
      <c r="T101" s="70"/>
      <c r="U101" s="73"/>
      <c r="V101" s="70">
        <v>144</v>
      </c>
      <c r="W101" s="86">
        <f>SUM(Q101:V101)</f>
        <v>144</v>
      </c>
      <c r="Y101" s="16"/>
      <c r="Z101" s="16"/>
    </row>
    <row r="102" spans="2:26" ht="18.75" x14ac:dyDescent="0.3">
      <c r="B102" s="212" t="s">
        <v>188</v>
      </c>
      <c r="C102" s="213" t="s">
        <v>189</v>
      </c>
      <c r="D102" s="291" t="s">
        <v>190</v>
      </c>
      <c r="E102" s="292"/>
      <c r="F102" s="292"/>
      <c r="G102" s="292"/>
      <c r="H102" s="292"/>
      <c r="I102" s="293"/>
      <c r="J102" s="214">
        <f>SUM(O102:V102)</f>
        <v>72</v>
      </c>
      <c r="K102" s="215"/>
      <c r="L102" s="215"/>
      <c r="M102" s="215"/>
      <c r="N102" s="216"/>
      <c r="O102" s="217"/>
      <c r="P102" s="74"/>
      <c r="Q102" s="75"/>
      <c r="R102" s="216"/>
      <c r="S102" s="217"/>
      <c r="T102" s="74"/>
      <c r="U102" s="75"/>
      <c r="V102" s="74">
        <v>72</v>
      </c>
      <c r="W102" s="86">
        <f t="shared" ref="W102" si="27">SUM(Q102:V102)</f>
        <v>72</v>
      </c>
      <c r="Y102" s="16"/>
      <c r="Z102" s="16"/>
    </row>
    <row r="103" spans="2:26" ht="18.75" x14ac:dyDescent="0.3">
      <c r="C103" s="16"/>
      <c r="D103" s="16"/>
    </row>
    <row r="104" spans="2:26" ht="18.75" customHeight="1" x14ac:dyDescent="0.3">
      <c r="C104" s="16"/>
      <c r="D104" s="16"/>
    </row>
    <row r="105" spans="2:26" ht="18.75" customHeight="1" x14ac:dyDescent="0.3">
      <c r="C105" s="16"/>
      <c r="D105" s="16"/>
    </row>
    <row r="106" spans="2:26" ht="18.75" customHeight="1" x14ac:dyDescent="0.3">
      <c r="C106" s="16"/>
      <c r="D106" s="16"/>
    </row>
    <row r="107" spans="2:26" ht="18.75" customHeight="1" x14ac:dyDescent="0.3">
      <c r="C107" s="16"/>
      <c r="D107" s="16"/>
    </row>
    <row r="108" spans="2:26" ht="18.75" customHeight="1" x14ac:dyDescent="0.3">
      <c r="C108" s="16"/>
      <c r="D108" s="16"/>
    </row>
    <row r="109" spans="2:26" ht="18.75" customHeight="1" x14ac:dyDescent="0.3">
      <c r="C109" s="16"/>
      <c r="D109" s="16"/>
    </row>
    <row r="110" spans="2:26" ht="19.5" customHeight="1" x14ac:dyDescent="0.3">
      <c r="C110" s="16"/>
      <c r="D110" s="16"/>
    </row>
    <row r="111" spans="2:26" ht="18.75" x14ac:dyDescent="0.3">
      <c r="C111" s="16"/>
      <c r="D111" s="16"/>
    </row>
    <row r="112" spans="2:26" ht="18.75" x14ac:dyDescent="0.3">
      <c r="C112" s="16"/>
      <c r="D112" s="16"/>
    </row>
    <row r="113" spans="3:4" ht="18.75" x14ac:dyDescent="0.3">
      <c r="C113" s="16"/>
      <c r="D113" s="16"/>
    </row>
  </sheetData>
  <mergeCells count="46">
    <mergeCell ref="D98:I98"/>
    <mergeCell ref="D99:I99"/>
    <mergeCell ref="D100:I100"/>
    <mergeCell ref="D101:I101"/>
    <mergeCell ref="D102:I102"/>
    <mergeCell ref="B94:B95"/>
    <mergeCell ref="C94:C95"/>
    <mergeCell ref="D94:I97"/>
    <mergeCell ref="J94:J97"/>
    <mergeCell ref="K94:K97"/>
    <mergeCell ref="B96:B97"/>
    <mergeCell ref="C96:C97"/>
    <mergeCell ref="B36:B37"/>
    <mergeCell ref="C36:C37"/>
    <mergeCell ref="B47:B48"/>
    <mergeCell ref="C47:C48"/>
    <mergeCell ref="B49:B50"/>
    <mergeCell ref="C49:C50"/>
    <mergeCell ref="S10:T10"/>
    <mergeCell ref="U10:V10"/>
    <mergeCell ref="L11:L12"/>
    <mergeCell ref="M11:M12"/>
    <mergeCell ref="N11:N12"/>
    <mergeCell ref="O10:P10"/>
    <mergeCell ref="O8:V8"/>
    <mergeCell ref="B9:B12"/>
    <mergeCell ref="C9:C12"/>
    <mergeCell ref="D9:I9"/>
    <mergeCell ref="J9:N9"/>
    <mergeCell ref="O9:V9"/>
    <mergeCell ref="D10:D12"/>
    <mergeCell ref="E10:E12"/>
    <mergeCell ref="F10:F12"/>
    <mergeCell ref="G10:G12"/>
    <mergeCell ref="H10:H12"/>
    <mergeCell ref="I10:I12"/>
    <mergeCell ref="J10:J12"/>
    <mergeCell ref="K10:K12"/>
    <mergeCell ref="L10:N10"/>
    <mergeCell ref="Q10:R10"/>
    <mergeCell ref="U7:V7"/>
    <mergeCell ref="B1:V1"/>
    <mergeCell ref="B2:V2"/>
    <mergeCell ref="B3:V3"/>
    <mergeCell ref="B4:V4"/>
    <mergeCell ref="B5:V5"/>
  </mergeCells>
  <conditionalFormatting sqref="J47:V80 V44:V45 N46:V46 J85:V85 J35:V43 J32:M32 J29:V31 Q14:V28 J33:N34 Q33:V34">
    <cfRule type="cellIs" dxfId="23" priority="23" stopIfTrue="1" operator="equal">
      <formula>0</formula>
    </cfRule>
  </conditionalFormatting>
  <conditionalFormatting sqref="J14:N15">
    <cfRule type="cellIs" dxfId="22" priority="25" stopIfTrue="1" operator="equal">
      <formula>0</formula>
    </cfRule>
  </conditionalFormatting>
  <conditionalFormatting sqref="J93:V93 J88:L92 J86:V87">
    <cfRule type="cellIs" dxfId="19" priority="28" stopIfTrue="1" operator="equal">
      <formula>0</formula>
    </cfRule>
  </conditionalFormatting>
  <conditionalFormatting sqref="O88:P92 U88:U92">
    <cfRule type="cellIs" dxfId="18" priority="29" stopIfTrue="1" operator="equal">
      <formula>0</formula>
    </cfRule>
  </conditionalFormatting>
  <conditionalFormatting sqref="M88:P92 U88:V92">
    <cfRule type="cellIs" dxfId="17" priority="30" stopIfTrue="1" operator="equal">
      <formula>0</formula>
    </cfRule>
  </conditionalFormatting>
  <conditionalFormatting sqref="J94:V94 J98:V102 J95:K96 L95:V97">
    <cfRule type="cellIs" dxfId="16" priority="31" stopIfTrue="1" operator="equal">
      <formula>0</formula>
    </cfRule>
  </conditionalFormatting>
  <conditionalFormatting sqref="O99:V99">
    <cfRule type="cellIs" dxfId="14" priority="24" stopIfTrue="1" operator="equal">
      <formula>0</formula>
    </cfRule>
  </conditionalFormatting>
  <conditionalFormatting sqref="O14:P15">
    <cfRule type="cellIs" dxfId="13" priority="22" stopIfTrue="1" operator="equal">
      <formula>0</formula>
    </cfRule>
  </conditionalFormatting>
  <conditionalFormatting sqref="M44:M46">
    <cfRule type="cellIs" dxfId="12" priority="18" stopIfTrue="1" operator="equal">
      <formula>0</formula>
    </cfRule>
  </conditionalFormatting>
  <conditionalFormatting sqref="Q88:T92">
    <cfRule type="cellIs" dxfId="11" priority="20" stopIfTrue="1" operator="equal">
      <formula>0</formula>
    </cfRule>
  </conditionalFormatting>
  <conditionalFormatting sqref="Q88:T92">
    <cfRule type="cellIs" dxfId="10" priority="21" stopIfTrue="1" operator="equal">
      <formula>0</formula>
    </cfRule>
  </conditionalFormatting>
  <conditionalFormatting sqref="N44:U45 J44:L46">
    <cfRule type="cellIs" dxfId="9" priority="19" stopIfTrue="1" operator="equal">
      <formula>0</formula>
    </cfRule>
  </conditionalFormatting>
  <conditionalFormatting sqref="L16:P28 J16:J28">
    <cfRule type="cellIs" dxfId="5" priority="14" stopIfTrue="1" operator="equal">
      <formula>0</formula>
    </cfRule>
  </conditionalFormatting>
  <conditionalFormatting sqref="K16:K28">
    <cfRule type="cellIs" dxfId="4" priority="13" stopIfTrue="1" operator="equal">
      <formula>0</formula>
    </cfRule>
  </conditionalFormatting>
  <conditionalFormatting sqref="E81:V84">
    <cfRule type="cellIs" dxfId="3" priority="4" stopIfTrue="1" operator="equal">
      <formula>0</formula>
    </cfRule>
  </conditionalFormatting>
  <conditionalFormatting sqref="N32 Q32:V32">
    <cfRule type="cellIs" dxfId="2" priority="3" stopIfTrue="1" operator="equal">
      <formula>0</formula>
    </cfRule>
  </conditionalFormatting>
  <conditionalFormatting sqref="O33:P34">
    <cfRule type="cellIs" dxfId="1" priority="2" stopIfTrue="1" operator="equal">
      <formula>0</formula>
    </cfRule>
  </conditionalFormatting>
  <conditionalFormatting sqref="O32:P32">
    <cfRule type="cellIs" dxfId="0" priority="1" stopIfTrue="1" operator="equal">
      <formula>0</formula>
    </cfRule>
  </conditionalFormatting>
  <pageMargins left="0.7" right="0.7" top="0.75" bottom="0.75" header="0.3" footer="0.3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МЦМ-108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2023-07-05T05:53:09Z</dcterms:created>
  <dcterms:modified xsi:type="dcterms:W3CDTF">2023-09-26T05:55:22Z</dcterms:modified>
</cp:coreProperties>
</file>